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0" yWindow="1220" windowWidth="25180" windowHeight="10920" tabRatio="664" firstSheet="1" activeTab="1"/>
  </bookViews>
  <sheets>
    <sheet name="deleted" sheetId="1" state="veryHidden" r:id="rId1"/>
    <sheet name="RECAP" sheetId="2" r:id="rId2"/>
    <sheet name="MOURLAN CARMOIN B" sheetId="3" r:id="rId3"/>
    <sheet name="LERMUSIAUX COUSSAT" sheetId="4" r:id="rId4"/>
    <sheet name="KOMORN CARMOIN MA" sheetId="5" r:id="rId5"/>
    <sheet name="BRADLEY PERRIN" sheetId="6" r:id="rId6"/>
    <sheet name="RIGOTTIER BOTTIER" sheetId="7" r:id="rId7"/>
    <sheet name="QUINTON BISSUEL" sheetId="8" r:id="rId8"/>
    <sheet name="VALENTIN FUNDAKOWSKI" sheetId="9" r:id="rId9"/>
    <sheet name="DOTHAL" sheetId="10" r:id="rId10"/>
  </sheets>
  <definedNames>
    <definedName name="_xlnm.Print_Area" localSheetId="5">'BRADLEY PERRIN'!#REF!</definedName>
    <definedName name="_xlnm.Print_Area" localSheetId="9">'DOTHAL'!#REF!</definedName>
    <definedName name="_xlnm.Print_Area" localSheetId="4">'KOMORN CARMOIN MA'!#REF!</definedName>
    <definedName name="_xlnm.Print_Area" localSheetId="3">'LERMUSIAUX COUSSAT'!#REF!</definedName>
    <definedName name="_xlnm.Print_Area" localSheetId="2">'MOURLAN CARMOIN B'!#REF!</definedName>
    <definedName name="_xlnm.Print_Area" localSheetId="7">'QUINTON BISSUEL'!#REF!</definedName>
    <definedName name="_xlnm.Print_Area" localSheetId="1">'RECAP'!#REF!</definedName>
    <definedName name="_xlnm.Print_Area" localSheetId="6">'RIGOTTIER BOTTIER'!#REF!</definedName>
    <definedName name="_xlnm.Print_Area" localSheetId="8">'VALENTIN FUNDAKOWSKI'!#REF!</definedName>
  </definedNames>
  <calcPr fullCalcOnLoad="1"/>
</workbook>
</file>

<file path=xl/sharedStrings.xml><?xml version="1.0" encoding="utf-8"?>
<sst xmlns="http://schemas.openxmlformats.org/spreadsheetml/2006/main" count="198" uniqueCount="40">
  <si>
    <t>TROU</t>
  </si>
  <si>
    <t>PAR</t>
  </si>
  <si>
    <t xml:space="preserve"> </t>
  </si>
  <si>
    <t>COUPS RECUS</t>
  </si>
  <si>
    <t>TOT</t>
  </si>
  <si>
    <t>HCP</t>
  </si>
  <si>
    <t>STROKE</t>
  </si>
  <si>
    <t>NET</t>
  </si>
  <si>
    <t>Equipe</t>
  </si>
  <si>
    <t>SLOPE</t>
  </si>
  <si>
    <t>SSS</t>
  </si>
  <si>
    <t>HCP JEU - HCP</t>
  </si>
  <si>
    <t>HCP JEU</t>
  </si>
  <si>
    <t>Index</t>
  </si>
  <si>
    <t>BRUT</t>
  </si>
  <si>
    <t>Jany MOURLAN</t>
  </si>
  <si>
    <t>Bernard CARMOIN</t>
  </si>
  <si>
    <t>JOUEUR 1</t>
  </si>
  <si>
    <t>JOUEUR 2</t>
  </si>
  <si>
    <t>Handicap de jeu</t>
  </si>
  <si>
    <t>Parcours: Le Clou</t>
  </si>
  <si>
    <t>(égal au 1/4 de la somme des handicaps de jeu des deux équipiers)</t>
  </si>
  <si>
    <t>Patrick LERMUSIAUX</t>
  </si>
  <si>
    <t>Gérard COUSSAT</t>
  </si>
  <si>
    <t>Yves KOMORN</t>
  </si>
  <si>
    <t>Marie-Antoinette CARMOIN</t>
  </si>
  <si>
    <t>Gérard BRADLEY</t>
  </si>
  <si>
    <t>Jacky PERRIN</t>
  </si>
  <si>
    <t>René RIGOTTIER</t>
  </si>
  <si>
    <t>Annie BOTTIER</t>
  </si>
  <si>
    <t>Christophe QUINTON</t>
  </si>
  <si>
    <t>Bernard BISSUEL</t>
  </si>
  <si>
    <t>Marc VALENTIN</t>
  </si>
  <si>
    <t>Bernard FUNDAKOWSKI</t>
  </si>
  <si>
    <t>Daniel DOTHAL</t>
  </si>
  <si>
    <t>Hcp Jeu</t>
  </si>
  <si>
    <t>Score</t>
  </si>
  <si>
    <t>Place</t>
  </si>
  <si>
    <t>Classement Net</t>
  </si>
  <si>
    <t>Classement Brut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</si>
</sst>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/mm/yy;@"/>
    <numFmt numFmtId="174" formatCode="[$-F800]dddd\,\ mmmm\ dd\,\ yyyy"/>
    <numFmt numFmtId="175" formatCode="dd/mm/yyyy"/>
    <numFmt numFmtId="176" formatCode="[$-40C]dddd\ d\ mmmm\ yy"/>
    <numFmt numFmtId="177" formatCode="0.000"/>
  </numFmts>
  <fonts count="35">
    <font>
      <sz val="8"/>
      <name val="Helv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3"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/>
      <protection/>
    </xf>
    <xf numFmtId="1" fontId="2" fillId="33" borderId="11" xfId="0" applyNumberFormat="1" applyFont="1" applyFill="1" applyBorder="1" applyAlignment="1" applyProtection="1">
      <alignment horizontal="left" vertical="center"/>
      <protection/>
    </xf>
    <xf numFmtId="1" fontId="2" fillId="33" borderId="12" xfId="0" applyNumberFormat="1" applyFont="1" applyFill="1" applyBorder="1" applyAlignment="1" applyProtection="1">
      <alignment horizontal="left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left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74" fontId="2" fillId="33" borderId="14" xfId="0" applyNumberFormat="1" applyFont="1" applyFill="1" applyBorder="1" applyAlignment="1" applyProtection="1">
      <alignment horizontal="left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4" fontId="2" fillId="33" borderId="14" xfId="0" applyNumberFormat="1" applyFont="1" applyFill="1" applyBorder="1" applyAlignment="1" applyProtection="1">
      <alignment horizontal="left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 applyProtection="1">
      <alignment vertical="center"/>
      <protection/>
    </xf>
    <xf numFmtId="1" fontId="2" fillId="33" borderId="22" xfId="0" applyNumberFormat="1" applyFont="1" applyFill="1" applyBorder="1" applyAlignment="1" applyProtection="1">
      <alignment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 applyProtection="1">
      <alignment horizontal="center" vertical="center"/>
      <protection locked="0"/>
    </xf>
    <xf numFmtId="1" fontId="2" fillId="34" borderId="25" xfId="0" applyNumberFormat="1" applyFont="1" applyFill="1" applyBorder="1" applyAlignment="1" applyProtection="1">
      <alignment horizontal="center" vertical="center"/>
      <protection locked="0"/>
    </xf>
    <xf numFmtId="1" fontId="2" fillId="34" borderId="26" xfId="0" applyNumberFormat="1" applyFont="1" applyFill="1" applyBorder="1" applyAlignment="1" applyProtection="1">
      <alignment horizontal="center" vertical="center"/>
      <protection locked="0"/>
    </xf>
    <xf numFmtId="14" fontId="2" fillId="33" borderId="27" xfId="0" applyNumberFormat="1" applyFont="1" applyFill="1" applyBorder="1" applyAlignment="1" applyProtection="1">
      <alignment horizontal="left" vertical="center"/>
      <protection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72" fontId="2" fillId="33" borderId="31" xfId="0" applyNumberFormat="1" applyFont="1" applyFill="1" applyBorder="1" applyAlignment="1" applyProtection="1">
      <alignment horizontal="center" vertical="center"/>
      <protection/>
    </xf>
    <xf numFmtId="172" fontId="2" fillId="33" borderId="32" xfId="0" applyNumberFormat="1" applyFont="1" applyFill="1" applyBorder="1" applyAlignment="1" applyProtection="1">
      <alignment horizontal="center" vertical="center"/>
      <protection/>
    </xf>
    <xf numFmtId="1" fontId="2" fillId="33" borderId="32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34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36" xfId="0" applyNumberFormat="1" applyFont="1" applyFill="1" applyBorder="1" applyAlignment="1" applyProtection="1">
      <alignment horizontal="center" vertical="center"/>
      <protection/>
    </xf>
    <xf numFmtId="1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5" borderId="35" xfId="0" applyNumberFormat="1" applyFont="1" applyFill="1" applyBorder="1" applyAlignment="1" applyProtection="1">
      <alignment horizontal="center" vertical="center"/>
      <protection/>
    </xf>
    <xf numFmtId="1" fontId="2" fillId="35" borderId="37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 applyProtection="1">
      <alignment horizontal="left" vertical="center"/>
      <protection locked="0"/>
    </xf>
    <xf numFmtId="1" fontId="2" fillId="35" borderId="31" xfId="0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35" borderId="31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41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 applyProtection="1">
      <alignment horizontal="left" vertical="center"/>
      <protection/>
    </xf>
    <xf numFmtId="1" fontId="2" fillId="0" borderId="46" xfId="0" applyNumberFormat="1" applyFont="1" applyFill="1" applyBorder="1" applyAlignment="1" applyProtection="1">
      <alignment horizontal="left" vertical="center"/>
      <protection/>
    </xf>
    <xf numFmtId="1" fontId="2" fillId="0" borderId="47" xfId="0" applyNumberFormat="1" applyFont="1" applyFill="1" applyBorder="1" applyAlignment="1" applyProtection="1">
      <alignment horizontal="left" vertical="center"/>
      <protection/>
    </xf>
    <xf numFmtId="172" fontId="2" fillId="33" borderId="22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33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left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Fill="1" applyBorder="1" applyAlignment="1" applyProtection="1">
      <alignment horizontal="left" vertical="center"/>
      <protection/>
    </xf>
    <xf numFmtId="1" fontId="2" fillId="0" borderId="49" xfId="0" applyNumberFormat="1" applyFont="1" applyFill="1" applyBorder="1" applyAlignment="1" applyProtection="1">
      <alignment horizontal="left" vertical="center"/>
      <protection/>
    </xf>
    <xf numFmtId="172" fontId="2" fillId="34" borderId="50" xfId="0" applyNumberFormat="1" applyFont="1" applyFill="1" applyBorder="1" applyAlignment="1" applyProtection="1">
      <alignment horizontal="center" vertical="center"/>
      <protection/>
    </xf>
    <xf numFmtId="172" fontId="2" fillId="0" borderId="19" xfId="0" applyNumberFormat="1" applyFont="1" applyFill="1" applyBorder="1" applyAlignment="1" applyProtection="1">
      <alignment horizontal="center" vertical="center"/>
      <protection/>
    </xf>
    <xf numFmtId="172" fontId="2" fillId="0" borderId="42" xfId="0" applyNumberFormat="1" applyFont="1" applyFill="1" applyBorder="1" applyAlignment="1" applyProtection="1">
      <alignment horizontal="center" vertical="center"/>
      <protection/>
    </xf>
    <xf numFmtId="172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 quotePrefix="1">
      <alignment horizontal="center" vertical="center"/>
      <protection/>
    </xf>
    <xf numFmtId="1" fontId="2" fillId="34" borderId="51" xfId="0" applyNumberFormat="1" applyFont="1" applyFill="1" applyBorder="1" applyAlignment="1" applyProtection="1">
      <alignment horizontal="center" vertical="center"/>
      <protection/>
    </xf>
    <xf numFmtId="1" fontId="2" fillId="34" borderId="52" xfId="0" applyNumberFormat="1" applyFont="1" applyFill="1" applyBorder="1" applyAlignment="1" applyProtection="1">
      <alignment horizontal="center" vertical="center"/>
      <protection/>
    </xf>
    <xf numFmtId="1" fontId="2" fillId="34" borderId="53" xfId="0" applyNumberFormat="1" applyFont="1" applyFill="1" applyBorder="1" applyAlignment="1" applyProtection="1">
      <alignment horizontal="center" vertical="center"/>
      <protection/>
    </xf>
    <xf numFmtId="1" fontId="2" fillId="34" borderId="50" xfId="0" applyNumberFormat="1" applyFont="1" applyFill="1" applyBorder="1" applyAlignment="1" applyProtection="1">
      <alignment horizontal="center" vertical="center"/>
      <protection/>
    </xf>
    <xf numFmtId="1" fontId="2" fillId="11" borderId="15" xfId="0" applyNumberFormat="1" applyFont="1" applyFill="1" applyBorder="1" applyAlignment="1" applyProtection="1">
      <alignment horizontal="center" vertical="center"/>
      <protection/>
    </xf>
    <xf numFmtId="1" fontId="2" fillId="11" borderId="15" xfId="0" applyNumberFormat="1" applyFont="1" applyFill="1" applyBorder="1" applyAlignment="1" applyProtection="1">
      <alignment horizontal="center" vertical="center"/>
      <protection/>
    </xf>
    <xf numFmtId="1" fontId="2" fillId="11" borderId="1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OLF HANDICAP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33203125" defaultRowHeight="10.5"/>
  <sheetData/>
  <sheetProtection/>
  <printOptions/>
  <pageMargins left="0.787401575" right="0.787401575" top="0.984251969" bottom="0.984251969" header="0.5" footer="0.5"/>
  <pageSetup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34</v>
      </c>
      <c r="C2" s="73">
        <v>28.6</v>
      </c>
      <c r="D2" s="20"/>
      <c r="E2" s="73">
        <f>ROUND($C2*$W$5/113+$V$5-$U$5,0)</f>
        <v>27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2</v>
      </c>
      <c r="B3" s="48" t="s">
        <v>2</v>
      </c>
      <c r="C3" s="77" t="s">
        <v>2</v>
      </c>
      <c r="D3" s="24"/>
      <c r="E3" s="77" t="s">
        <v>2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E2</f>
        <v>27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14</v>
      </c>
      <c r="D8" s="54">
        <f t="shared" si="1"/>
        <v>16</v>
      </c>
      <c r="E8" s="54">
        <f t="shared" si="1"/>
        <v>22</v>
      </c>
      <c r="F8" s="54">
        <f t="shared" si="1"/>
        <v>18</v>
      </c>
      <c r="G8" s="54">
        <f t="shared" si="1"/>
        <v>12</v>
      </c>
      <c r="H8" s="54">
        <f t="shared" si="1"/>
        <v>20</v>
      </c>
      <c r="I8" s="54">
        <f t="shared" si="1"/>
        <v>10</v>
      </c>
      <c r="J8" s="54">
        <f t="shared" si="1"/>
        <v>24</v>
      </c>
      <c r="K8" s="54">
        <f t="shared" si="1"/>
        <v>26</v>
      </c>
      <c r="L8" s="54">
        <f t="shared" si="1"/>
        <v>15</v>
      </c>
      <c r="M8" s="54">
        <f t="shared" si="1"/>
        <v>13</v>
      </c>
      <c r="N8" s="54">
        <f t="shared" si="1"/>
        <v>9</v>
      </c>
      <c r="O8" s="54">
        <f t="shared" si="1"/>
        <v>21</v>
      </c>
      <c r="P8" s="54">
        <f t="shared" si="1"/>
        <v>19</v>
      </c>
      <c r="Q8" s="54">
        <f t="shared" si="1"/>
        <v>17</v>
      </c>
      <c r="R8" s="54">
        <f t="shared" si="1"/>
        <v>11</v>
      </c>
      <c r="S8" s="54">
        <f t="shared" si="1"/>
        <v>23</v>
      </c>
      <c r="T8" s="55">
        <f t="shared" si="1"/>
        <v>25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1</v>
      </c>
      <c r="D9" s="58">
        <f aca="true" t="shared" si="2" ref="D9:T9">IF($U9&gt;18,IF(D8&lt;18,1,2),IF(D8&lt;0,0,1))</f>
        <v>1</v>
      </c>
      <c r="E9" s="58">
        <f t="shared" si="2"/>
        <v>2</v>
      </c>
      <c r="F9" s="58">
        <f t="shared" si="2"/>
        <v>2</v>
      </c>
      <c r="G9" s="58">
        <f t="shared" si="2"/>
        <v>1</v>
      </c>
      <c r="H9" s="58">
        <f t="shared" si="2"/>
        <v>2</v>
      </c>
      <c r="I9" s="58">
        <f t="shared" si="2"/>
        <v>1</v>
      </c>
      <c r="J9" s="58">
        <f t="shared" si="2"/>
        <v>2</v>
      </c>
      <c r="K9" s="58">
        <f t="shared" si="2"/>
        <v>2</v>
      </c>
      <c r="L9" s="58">
        <f t="shared" si="2"/>
        <v>1</v>
      </c>
      <c r="M9" s="58">
        <f t="shared" si="2"/>
        <v>1</v>
      </c>
      <c r="N9" s="58">
        <f t="shared" si="2"/>
        <v>1</v>
      </c>
      <c r="O9" s="58">
        <f t="shared" si="2"/>
        <v>2</v>
      </c>
      <c r="P9" s="58">
        <f t="shared" si="2"/>
        <v>2</v>
      </c>
      <c r="Q9" s="58">
        <f t="shared" si="2"/>
        <v>1</v>
      </c>
      <c r="R9" s="58">
        <f t="shared" si="2"/>
        <v>1</v>
      </c>
      <c r="S9" s="58">
        <f t="shared" si="2"/>
        <v>2</v>
      </c>
      <c r="T9" s="59">
        <f t="shared" si="2"/>
        <v>2</v>
      </c>
      <c r="U9" s="75">
        <f>U7</f>
        <v>27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3</v>
      </c>
      <c r="F10" s="29">
        <v>4</v>
      </c>
      <c r="G10" s="29">
        <v>4</v>
      </c>
      <c r="H10" s="29">
        <v>9</v>
      </c>
      <c r="I10" s="29">
        <v>7</v>
      </c>
      <c r="J10" s="29">
        <v>6</v>
      </c>
      <c r="K10" s="29">
        <v>7</v>
      </c>
      <c r="L10" s="29">
        <v>7</v>
      </c>
      <c r="M10" s="29">
        <v>6</v>
      </c>
      <c r="N10" s="29">
        <v>5</v>
      </c>
      <c r="O10" s="29">
        <v>3</v>
      </c>
      <c r="P10" s="29">
        <v>5</v>
      </c>
      <c r="Q10" s="29">
        <v>5</v>
      </c>
      <c r="R10" s="29">
        <v>3</v>
      </c>
      <c r="S10" s="29">
        <v>7</v>
      </c>
      <c r="T10" s="30">
        <v>6</v>
      </c>
      <c r="U10" s="45">
        <f>SUM(C10:T10)</f>
        <v>96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2</v>
      </c>
      <c r="F11" s="62">
        <f t="shared" si="3"/>
        <v>2</v>
      </c>
      <c r="G11" s="62">
        <f t="shared" si="3"/>
        <v>1</v>
      </c>
      <c r="H11" s="62">
        <f t="shared" si="3"/>
        <v>0</v>
      </c>
      <c r="I11" s="62">
        <f t="shared" si="3"/>
        <v>0</v>
      </c>
      <c r="J11" s="62">
        <f t="shared" si="3"/>
        <v>0</v>
      </c>
      <c r="K11" s="62">
        <f t="shared" si="3"/>
        <v>0</v>
      </c>
      <c r="L11" s="62">
        <f t="shared" si="3"/>
        <v>0</v>
      </c>
      <c r="M11" s="62">
        <f t="shared" si="3"/>
        <v>0</v>
      </c>
      <c r="N11" s="62">
        <f t="shared" si="3"/>
        <v>1</v>
      </c>
      <c r="O11" s="62">
        <f t="shared" si="3"/>
        <v>2</v>
      </c>
      <c r="P11" s="62">
        <f t="shared" si="3"/>
        <v>0</v>
      </c>
      <c r="Q11" s="62">
        <f t="shared" si="3"/>
        <v>1</v>
      </c>
      <c r="R11" s="62">
        <f t="shared" si="3"/>
        <v>3</v>
      </c>
      <c r="S11" s="62">
        <f t="shared" si="3"/>
        <v>0</v>
      </c>
      <c r="T11" s="63">
        <f t="shared" si="3"/>
        <v>0</v>
      </c>
      <c r="U11" s="52">
        <f>SUM(C11:T11)</f>
        <v>14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2</v>
      </c>
      <c r="D12" s="65">
        <f aca="true" t="shared" si="4" ref="D12:T12">IF(D10-D5-D9&gt;1,0,IF(D10-D5-D9&gt;0,1,IF(D10-D5-D9&gt;-1,2,IF(D10-D5-D9&gt;-2,3,IF(D10-D5-D9&gt;-3,4,IF(D10-D5-D9&gt;-4,5,5))))))</f>
        <v>2</v>
      </c>
      <c r="E12" s="65">
        <f t="shared" si="4"/>
        <v>4</v>
      </c>
      <c r="F12" s="66">
        <f t="shared" si="4"/>
        <v>4</v>
      </c>
      <c r="G12" s="66">
        <f t="shared" si="4"/>
        <v>2</v>
      </c>
      <c r="H12" s="66">
        <f t="shared" si="4"/>
        <v>0</v>
      </c>
      <c r="I12" s="66">
        <f t="shared" si="4"/>
        <v>0</v>
      </c>
      <c r="J12" s="65">
        <f t="shared" si="4"/>
        <v>2</v>
      </c>
      <c r="K12" s="66">
        <f t="shared" si="4"/>
        <v>1</v>
      </c>
      <c r="L12" s="65">
        <f t="shared" si="4"/>
        <v>0</v>
      </c>
      <c r="M12" s="65">
        <f t="shared" si="4"/>
        <v>1</v>
      </c>
      <c r="N12" s="65">
        <f t="shared" si="4"/>
        <v>2</v>
      </c>
      <c r="O12" s="65">
        <f t="shared" si="4"/>
        <v>4</v>
      </c>
      <c r="P12" s="65">
        <f t="shared" si="4"/>
        <v>2</v>
      </c>
      <c r="Q12" s="65">
        <f t="shared" si="4"/>
        <v>2</v>
      </c>
      <c r="R12" s="65">
        <f t="shared" si="4"/>
        <v>4</v>
      </c>
      <c r="S12" s="65">
        <f t="shared" si="4"/>
        <v>2</v>
      </c>
      <c r="T12" s="67">
        <f t="shared" si="4"/>
        <v>1</v>
      </c>
      <c r="U12" s="46">
        <f>SUM(C12:T12)</f>
        <v>35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Zeros="0" tabSelected="1" defaultGridColor="0" colorId="12" workbookViewId="0" topLeftCell="A1">
      <selection activeCell="A23" sqref="A23"/>
    </sheetView>
  </sheetViews>
  <sheetFormatPr defaultColWidth="21" defaultRowHeight="18" customHeight="1"/>
  <cols>
    <col min="1" max="2" width="26" style="2" customWidth="1"/>
    <col min="3" max="3" width="10" style="49" customWidth="1"/>
    <col min="4" max="5" width="10" style="3" customWidth="1"/>
    <col min="6" max="16384" width="21" style="1" customWidth="1"/>
  </cols>
  <sheetData>
    <row r="1" spans="1:5" ht="18" customHeight="1">
      <c r="A1" s="86" t="s">
        <v>8</v>
      </c>
      <c r="B1" s="87"/>
      <c r="C1" s="81" t="s">
        <v>35</v>
      </c>
      <c r="D1" s="88" t="s">
        <v>38</v>
      </c>
      <c r="E1" s="89"/>
    </row>
    <row r="2" spans="1:5" ht="18" customHeight="1" thickBot="1">
      <c r="A2" s="79" t="s">
        <v>17</v>
      </c>
      <c r="B2" s="80" t="s">
        <v>18</v>
      </c>
      <c r="C2" s="84" t="s">
        <v>2</v>
      </c>
      <c r="D2" s="50" t="s">
        <v>36</v>
      </c>
      <c r="E2" s="51" t="s">
        <v>37</v>
      </c>
    </row>
    <row r="3" spans="1:5" ht="18" customHeight="1">
      <c r="A3" s="70" t="str">
        <f>'KOMORN CARMOIN MA'!$B$2</f>
        <v>Yves KOMORN</v>
      </c>
      <c r="B3" s="68" t="str">
        <f>'KOMORN CARMOIN MA'!$B$3</f>
        <v>Marie-Antoinette CARMOIN</v>
      </c>
      <c r="C3" s="82">
        <f>'KOMORN CARMOIN MA'!$U$7</f>
        <v>11.5</v>
      </c>
      <c r="D3" s="90">
        <f>'KOMORN CARMOIN MA'!U12</f>
        <v>39</v>
      </c>
      <c r="E3" s="69">
        <v>1</v>
      </c>
    </row>
    <row r="4" spans="1:5" ht="18" customHeight="1">
      <c r="A4" s="70" t="str">
        <f>'BRADLEY PERRIN'!$B$2</f>
        <v>Gérard BRADLEY</v>
      </c>
      <c r="B4" s="68" t="str">
        <f>'BRADLEY PERRIN'!$B$3</f>
        <v>Jacky PERRIN</v>
      </c>
      <c r="C4" s="82">
        <f>'BRADLEY PERRIN'!$U$7</f>
        <v>9</v>
      </c>
      <c r="D4" s="90">
        <f>'BRADLEY PERRIN'!U12</f>
        <v>37</v>
      </c>
      <c r="E4" s="69">
        <v>2</v>
      </c>
    </row>
    <row r="5" spans="1:5" ht="18" customHeight="1">
      <c r="A5" s="70" t="str">
        <f>DOTHAL!$B$2</f>
        <v>Daniel DOTHAL</v>
      </c>
      <c r="B5" s="68" t="s">
        <v>2</v>
      </c>
      <c r="C5" s="82">
        <f>DOTHAL!$U$7</f>
        <v>27</v>
      </c>
      <c r="D5" s="91">
        <f>DOTHAL!U12</f>
        <v>35</v>
      </c>
      <c r="E5" s="69">
        <v>3</v>
      </c>
    </row>
    <row r="6" spans="1:5" ht="18" customHeight="1">
      <c r="A6" s="70" t="str">
        <f>'MOURLAN CARMOIN B'!$B$2</f>
        <v>Bernard CARMOIN</v>
      </c>
      <c r="B6" s="68" t="str">
        <f>'MOURLAN CARMOIN B'!$B$3</f>
        <v>Jany MOURLAN</v>
      </c>
      <c r="C6" s="82">
        <f>'MOURLAN CARMOIN B'!$U$7</f>
        <v>11.5</v>
      </c>
      <c r="D6" s="91">
        <f>'MOURLAN CARMOIN B'!U12</f>
        <v>34</v>
      </c>
      <c r="E6" s="85">
        <v>4</v>
      </c>
    </row>
    <row r="7" spans="1:5" ht="18" customHeight="1">
      <c r="A7" s="70" t="str">
        <f>'VALENTIN FUNDAKOWSKI'!$B$2</f>
        <v>Marc VALENTIN</v>
      </c>
      <c r="B7" s="68" t="str">
        <f>'VALENTIN FUNDAKOWSKI'!$B$3</f>
        <v>Bernard FUNDAKOWSKI</v>
      </c>
      <c r="C7" s="82">
        <f>'VALENTIN FUNDAKOWSKI'!$U$7</f>
        <v>18.75</v>
      </c>
      <c r="D7" s="91">
        <f>'VALENTIN FUNDAKOWSKI'!U12</f>
        <v>32</v>
      </c>
      <c r="E7" s="69">
        <v>5</v>
      </c>
    </row>
    <row r="8" spans="1:5" ht="18" customHeight="1">
      <c r="A8" s="70" t="str">
        <f>'LERMUSIAUX COUSSAT'!$B$2</f>
        <v>Patrick LERMUSIAUX</v>
      </c>
      <c r="B8" s="68" t="str">
        <f>'LERMUSIAUX COUSSAT'!$B$3</f>
        <v>Gérard COUSSAT</v>
      </c>
      <c r="C8" s="82">
        <f>'LERMUSIAUX COUSSAT'!$U$7</f>
        <v>17</v>
      </c>
      <c r="D8" s="91">
        <f>'LERMUSIAUX COUSSAT'!U12</f>
        <v>32</v>
      </c>
      <c r="E8" s="69" t="s">
        <v>2</v>
      </c>
    </row>
    <row r="9" spans="1:5" ht="18" customHeight="1">
      <c r="A9" s="70" t="str">
        <f>'RIGOTTIER BOTTIER'!$B$2</f>
        <v>René RIGOTTIER</v>
      </c>
      <c r="B9" s="2" t="str">
        <f>'RIGOTTIER BOTTIER'!$B$3</f>
        <v>Annie BOTTIER</v>
      </c>
      <c r="C9" s="82">
        <f>'RIGOTTIER BOTTIER'!$U$7</f>
        <v>10.25</v>
      </c>
      <c r="D9" s="90">
        <f>'RIGOTTIER BOTTIER'!U12</f>
        <v>31</v>
      </c>
      <c r="E9" s="69">
        <v>7</v>
      </c>
    </row>
    <row r="10" spans="1:5" ht="18" customHeight="1" thickBot="1">
      <c r="A10" s="71" t="str">
        <f>'QUINTON BISSUEL'!$B$2</f>
        <v>Christophe QUINTON</v>
      </c>
      <c r="B10" s="72" t="str">
        <f>'QUINTON BISSUEL'!$B$3</f>
        <v>Bernard BISSUEL</v>
      </c>
      <c r="C10" s="83">
        <f>'QUINTON BISSUEL'!$U$7</f>
        <v>8.75</v>
      </c>
      <c r="D10" s="92">
        <f>'QUINTON BISSUEL'!U12</f>
        <v>30</v>
      </c>
      <c r="E10" s="78">
        <v>8</v>
      </c>
    </row>
    <row r="11" ht="18" customHeight="1" thickBot="1"/>
    <row r="12" spans="1:5" ht="18" customHeight="1">
      <c r="A12" s="86" t="s">
        <v>8</v>
      </c>
      <c r="B12" s="87"/>
      <c r="C12" s="81" t="s">
        <v>35</v>
      </c>
      <c r="D12" s="88" t="s">
        <v>39</v>
      </c>
      <c r="E12" s="89"/>
    </row>
    <row r="13" spans="1:5" ht="18" customHeight="1" thickBot="1">
      <c r="A13" s="79" t="s">
        <v>17</v>
      </c>
      <c r="B13" s="80" t="s">
        <v>18</v>
      </c>
      <c r="C13" s="84" t="s">
        <v>2</v>
      </c>
      <c r="D13" s="50" t="s">
        <v>36</v>
      </c>
      <c r="E13" s="51" t="s">
        <v>37</v>
      </c>
    </row>
    <row r="14" spans="1:5" ht="18" customHeight="1">
      <c r="A14" s="70" t="str">
        <f>'KOMORN CARMOIN MA'!$B$2</f>
        <v>Yves KOMORN</v>
      </c>
      <c r="B14" s="68" t="str">
        <f>'KOMORN CARMOIN MA'!$B$3</f>
        <v>Marie-Antoinette CARMOIN</v>
      </c>
      <c r="C14" s="82">
        <f>'KOMORN CARMOIN MA'!$U$7</f>
        <v>11.5</v>
      </c>
      <c r="D14" s="90">
        <f>'KOMORN CARMOIN MA'!U11</f>
        <v>28</v>
      </c>
      <c r="E14" s="69">
        <v>1</v>
      </c>
    </row>
    <row r="15" spans="1:5" ht="18" customHeight="1">
      <c r="A15" s="70" t="str">
        <f>'BRADLEY PERRIN'!$B$2</f>
        <v>Gérard BRADLEY</v>
      </c>
      <c r="B15" s="68" t="str">
        <f>'BRADLEY PERRIN'!$B$3</f>
        <v>Jacky PERRIN</v>
      </c>
      <c r="C15" s="82">
        <f>'BRADLEY PERRIN'!$U$7</f>
        <v>9</v>
      </c>
      <c r="D15" s="90">
        <f>'BRADLEY PERRIN'!U11</f>
        <v>28</v>
      </c>
      <c r="E15" s="69" t="s">
        <v>2</v>
      </c>
    </row>
    <row r="16" spans="1:5" ht="18" customHeight="1">
      <c r="A16" s="70" t="str">
        <f>'MOURLAN CARMOIN B'!$B$2</f>
        <v>Bernard CARMOIN</v>
      </c>
      <c r="B16" s="68" t="str">
        <f>'MOURLAN CARMOIN B'!$B$3</f>
        <v>Jany MOURLAN</v>
      </c>
      <c r="C16" s="82">
        <f>'MOURLAN CARMOIN B'!$U$7</f>
        <v>11.5</v>
      </c>
      <c r="D16" s="91">
        <f>'MOURLAN CARMOIN B'!U11</f>
        <v>24</v>
      </c>
      <c r="E16" s="69">
        <v>3</v>
      </c>
    </row>
    <row r="17" spans="1:5" ht="18" customHeight="1">
      <c r="A17" s="70" t="str">
        <f>'QUINTON BISSUEL'!$B$2</f>
        <v>Christophe QUINTON</v>
      </c>
      <c r="B17" s="68" t="str">
        <f>'QUINTON BISSUEL'!$B$3</f>
        <v>Bernard BISSUEL</v>
      </c>
      <c r="C17" s="82">
        <f>'QUINTON BISSUEL'!$U$7</f>
        <v>8.75</v>
      </c>
      <c r="D17" s="91">
        <f>'QUINTON BISSUEL'!U11</f>
        <v>22</v>
      </c>
      <c r="E17" s="69">
        <v>4</v>
      </c>
    </row>
    <row r="18" spans="1:5" ht="18" customHeight="1">
      <c r="A18" s="70" t="str">
        <f>'RIGOTTIER BOTTIER'!$B$2</f>
        <v>René RIGOTTIER</v>
      </c>
      <c r="B18" s="2" t="str">
        <f>'RIGOTTIER BOTTIER'!$B$3</f>
        <v>Annie BOTTIER</v>
      </c>
      <c r="C18" s="82">
        <f>'RIGOTTIER BOTTIER'!$U$7</f>
        <v>10.25</v>
      </c>
      <c r="D18" s="90">
        <f>'RIGOTTIER BOTTIER'!U11</f>
        <v>21</v>
      </c>
      <c r="E18" s="69">
        <v>5</v>
      </c>
    </row>
    <row r="19" spans="1:5" ht="18" customHeight="1">
      <c r="A19" s="70" t="str">
        <f>'LERMUSIAUX COUSSAT'!$B$2</f>
        <v>Patrick LERMUSIAUX</v>
      </c>
      <c r="B19" s="68" t="str">
        <f>'LERMUSIAUX COUSSAT'!$B$3</f>
        <v>Gérard COUSSAT</v>
      </c>
      <c r="C19" s="82">
        <f>'LERMUSIAUX COUSSAT'!$U$7</f>
        <v>17</v>
      </c>
      <c r="D19" s="91">
        <f>'LERMUSIAUX COUSSAT'!U11</f>
        <v>17</v>
      </c>
      <c r="E19" s="69">
        <v>6</v>
      </c>
    </row>
    <row r="20" spans="1:5" ht="18" customHeight="1">
      <c r="A20" s="70" t="str">
        <f>'VALENTIN FUNDAKOWSKI'!$B$2</f>
        <v>Marc VALENTIN</v>
      </c>
      <c r="B20" s="68" t="str">
        <f>'VALENTIN FUNDAKOWSKI'!$B$3</f>
        <v>Bernard FUNDAKOWSKI</v>
      </c>
      <c r="C20" s="82">
        <f>'VALENTIN FUNDAKOWSKI'!$U$7</f>
        <v>18.75</v>
      </c>
      <c r="D20" s="91">
        <f>'VALENTIN FUNDAKOWSKI'!U11</f>
        <v>16</v>
      </c>
      <c r="E20" s="69">
        <v>7</v>
      </c>
    </row>
    <row r="21" spans="1:5" ht="18" customHeight="1" thickBot="1">
      <c r="A21" s="71" t="str">
        <f>DOTHAL!$B$2</f>
        <v>Daniel DOTHAL</v>
      </c>
      <c r="B21" s="72" t="s">
        <v>2</v>
      </c>
      <c r="C21" s="83">
        <f>DOTHAL!$U$7</f>
        <v>27</v>
      </c>
      <c r="D21" s="92">
        <f>DOTHAL!U11</f>
        <v>14</v>
      </c>
      <c r="E21" s="78">
        <v>8</v>
      </c>
    </row>
  </sheetData>
  <sheetProtection/>
  <mergeCells count="4">
    <mergeCell ref="A1:B1"/>
    <mergeCell ref="A12:B12"/>
    <mergeCell ref="D12:E12"/>
    <mergeCell ref="D1:E1"/>
  </mergeCells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16</v>
      </c>
      <c r="C2" s="73">
        <v>21</v>
      </c>
      <c r="D2" s="20"/>
      <c r="E2" s="73">
        <f>ROUND($C2*$W$5/113+$V$5-$U$5,0)</f>
        <v>19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15</v>
      </c>
      <c r="C3" s="74">
        <v>28.8</v>
      </c>
      <c r="D3" s="24"/>
      <c r="E3" s="74">
        <f>ROUND($C3*$W$5/113+$V$5-$U$5,0)</f>
        <v>27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14">
        <v>4</v>
      </c>
      <c r="D5" s="15">
        <v>3</v>
      </c>
      <c r="E5" s="15">
        <v>3</v>
      </c>
      <c r="F5" s="15">
        <v>4</v>
      </c>
      <c r="G5" s="15">
        <v>3</v>
      </c>
      <c r="H5" s="15">
        <v>5</v>
      </c>
      <c r="I5" s="15">
        <v>3</v>
      </c>
      <c r="J5" s="15">
        <v>4</v>
      </c>
      <c r="K5" s="15">
        <v>4</v>
      </c>
      <c r="L5" s="15">
        <v>4</v>
      </c>
      <c r="M5" s="15">
        <v>4</v>
      </c>
      <c r="N5" s="15">
        <v>4</v>
      </c>
      <c r="O5" s="15">
        <v>3</v>
      </c>
      <c r="P5" s="15">
        <v>3</v>
      </c>
      <c r="Q5" s="15">
        <v>4</v>
      </c>
      <c r="R5" s="15">
        <v>4</v>
      </c>
      <c r="S5" s="15">
        <v>5</v>
      </c>
      <c r="T5" s="16">
        <v>3</v>
      </c>
      <c r="U5" s="35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14">
        <v>13</v>
      </c>
      <c r="D6" s="15">
        <v>11</v>
      </c>
      <c r="E6" s="15">
        <v>5</v>
      </c>
      <c r="F6" s="15">
        <v>9</v>
      </c>
      <c r="G6" s="15">
        <v>15</v>
      </c>
      <c r="H6" s="15">
        <v>7</v>
      </c>
      <c r="I6" s="15">
        <v>17</v>
      </c>
      <c r="J6" s="15">
        <v>3</v>
      </c>
      <c r="K6" s="15">
        <v>1</v>
      </c>
      <c r="L6" s="15">
        <v>12</v>
      </c>
      <c r="M6" s="15">
        <v>14</v>
      </c>
      <c r="N6" s="15">
        <v>18</v>
      </c>
      <c r="O6" s="15">
        <v>6</v>
      </c>
      <c r="P6" s="15">
        <v>8</v>
      </c>
      <c r="Q6" s="15">
        <v>10</v>
      </c>
      <c r="R6" s="15">
        <v>16</v>
      </c>
      <c r="S6" s="15">
        <v>4</v>
      </c>
      <c r="T6" s="16">
        <v>2</v>
      </c>
      <c r="U6" s="35">
        <f>SUM(C6:T6)</f>
        <v>171</v>
      </c>
      <c r="V6" s="35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11.5</v>
      </c>
      <c r="V7" s="35"/>
      <c r="W7" s="38"/>
    </row>
    <row r="8" spans="1:23" ht="21.75" customHeight="1">
      <c r="A8" s="10"/>
      <c r="B8" s="9" t="s">
        <v>11</v>
      </c>
      <c r="C8" s="53">
        <f aca="true" t="shared" si="1" ref="C8:T8">$U9-C6</f>
        <v>-1.5</v>
      </c>
      <c r="D8" s="54">
        <f t="shared" si="1"/>
        <v>0.5</v>
      </c>
      <c r="E8" s="54">
        <f t="shared" si="1"/>
        <v>6.5</v>
      </c>
      <c r="F8" s="54">
        <f t="shared" si="1"/>
        <v>2.5</v>
      </c>
      <c r="G8" s="54">
        <f t="shared" si="1"/>
        <v>-3.5</v>
      </c>
      <c r="H8" s="54">
        <f t="shared" si="1"/>
        <v>4.5</v>
      </c>
      <c r="I8" s="54">
        <f t="shared" si="1"/>
        <v>-5.5</v>
      </c>
      <c r="J8" s="54">
        <f t="shared" si="1"/>
        <v>8.5</v>
      </c>
      <c r="K8" s="54">
        <f t="shared" si="1"/>
        <v>10.5</v>
      </c>
      <c r="L8" s="54">
        <f t="shared" si="1"/>
        <v>-0.5</v>
      </c>
      <c r="M8" s="54">
        <f t="shared" si="1"/>
        <v>-2.5</v>
      </c>
      <c r="N8" s="54">
        <f t="shared" si="1"/>
        <v>-6.5</v>
      </c>
      <c r="O8" s="54">
        <f t="shared" si="1"/>
        <v>5.5</v>
      </c>
      <c r="P8" s="54">
        <f t="shared" si="1"/>
        <v>3.5</v>
      </c>
      <c r="Q8" s="54">
        <f t="shared" si="1"/>
        <v>1.5</v>
      </c>
      <c r="R8" s="54">
        <f t="shared" si="1"/>
        <v>-4.5</v>
      </c>
      <c r="S8" s="54">
        <f t="shared" si="1"/>
        <v>7.5</v>
      </c>
      <c r="T8" s="55">
        <f t="shared" si="1"/>
        <v>9.5</v>
      </c>
      <c r="U8" s="56"/>
      <c r="V8" s="35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0</v>
      </c>
      <c r="D9" s="58">
        <f aca="true" t="shared" si="2" ref="D9:T9">IF($U9&gt;18,IF(D8&lt;18,1,2),IF(D8&lt;0,0,1))</f>
        <v>1</v>
      </c>
      <c r="E9" s="58">
        <f t="shared" si="2"/>
        <v>1</v>
      </c>
      <c r="F9" s="58">
        <f t="shared" si="2"/>
        <v>1</v>
      </c>
      <c r="G9" s="58">
        <f t="shared" si="2"/>
        <v>0</v>
      </c>
      <c r="H9" s="58">
        <f t="shared" si="2"/>
        <v>1</v>
      </c>
      <c r="I9" s="58">
        <f t="shared" si="2"/>
        <v>0</v>
      </c>
      <c r="J9" s="58">
        <f t="shared" si="2"/>
        <v>1</v>
      </c>
      <c r="K9" s="58">
        <f t="shared" si="2"/>
        <v>1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1</v>
      </c>
      <c r="R9" s="58">
        <f t="shared" si="2"/>
        <v>0</v>
      </c>
      <c r="S9" s="58">
        <f t="shared" si="2"/>
        <v>1</v>
      </c>
      <c r="T9" s="59">
        <f t="shared" si="2"/>
        <v>1</v>
      </c>
      <c r="U9" s="75">
        <f>U7</f>
        <v>11.5</v>
      </c>
      <c r="V9" s="39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3</v>
      </c>
      <c r="F10" s="29">
        <v>7</v>
      </c>
      <c r="G10" s="29">
        <v>3</v>
      </c>
      <c r="H10" s="29">
        <v>7</v>
      </c>
      <c r="I10" s="29">
        <v>2</v>
      </c>
      <c r="J10" s="29">
        <v>5</v>
      </c>
      <c r="K10" s="29">
        <v>5</v>
      </c>
      <c r="L10" s="29">
        <v>5</v>
      </c>
      <c r="M10" s="29">
        <v>4</v>
      </c>
      <c r="N10" s="29">
        <v>4</v>
      </c>
      <c r="O10" s="29">
        <v>3</v>
      </c>
      <c r="P10" s="29">
        <v>4</v>
      </c>
      <c r="Q10" s="29">
        <v>5</v>
      </c>
      <c r="R10" s="29">
        <v>4</v>
      </c>
      <c r="S10" s="29">
        <v>7</v>
      </c>
      <c r="T10" s="30">
        <v>3</v>
      </c>
      <c r="U10" s="45">
        <f>SUM(C10:T10)</f>
        <v>80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2</v>
      </c>
      <c r="F11" s="62">
        <f t="shared" si="3"/>
        <v>0</v>
      </c>
      <c r="G11" s="62">
        <f t="shared" si="3"/>
        <v>2</v>
      </c>
      <c r="H11" s="62">
        <f t="shared" si="3"/>
        <v>0</v>
      </c>
      <c r="I11" s="62">
        <f t="shared" si="3"/>
        <v>3</v>
      </c>
      <c r="J11" s="62">
        <f t="shared" si="3"/>
        <v>1</v>
      </c>
      <c r="K11" s="62">
        <f t="shared" si="3"/>
        <v>1</v>
      </c>
      <c r="L11" s="62">
        <f t="shared" si="3"/>
        <v>1</v>
      </c>
      <c r="M11" s="62">
        <f t="shared" si="3"/>
        <v>2</v>
      </c>
      <c r="N11" s="62">
        <f t="shared" si="3"/>
        <v>2</v>
      </c>
      <c r="O11" s="62">
        <f t="shared" si="3"/>
        <v>2</v>
      </c>
      <c r="P11" s="62">
        <f t="shared" si="3"/>
        <v>1</v>
      </c>
      <c r="Q11" s="62">
        <f t="shared" si="3"/>
        <v>1</v>
      </c>
      <c r="R11" s="62">
        <f t="shared" si="3"/>
        <v>2</v>
      </c>
      <c r="S11" s="62">
        <f t="shared" si="3"/>
        <v>0</v>
      </c>
      <c r="T11" s="63">
        <f t="shared" si="3"/>
        <v>2</v>
      </c>
      <c r="U11" s="52">
        <f>SUM(C11:T11)</f>
        <v>24</v>
      </c>
      <c r="V11" s="35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1</v>
      </c>
      <c r="D12" s="65">
        <f aca="true" t="shared" si="4" ref="D12:T12">IF(D10-D5-D9&gt;1,0,IF(D10-D5-D9&gt;0,1,IF(D10-D5-D9&gt;-1,2,IF(D10-D5-D9&gt;-2,3,IF(D10-D5-D9&gt;-3,4,IF(D10-D5-D9&gt;-4,5,5))))))</f>
        <v>2</v>
      </c>
      <c r="E12" s="65">
        <f t="shared" si="4"/>
        <v>3</v>
      </c>
      <c r="F12" s="66">
        <f t="shared" si="4"/>
        <v>0</v>
      </c>
      <c r="G12" s="66">
        <f t="shared" si="4"/>
        <v>2</v>
      </c>
      <c r="H12" s="66">
        <f t="shared" si="4"/>
        <v>1</v>
      </c>
      <c r="I12" s="66">
        <f t="shared" si="4"/>
        <v>3</v>
      </c>
      <c r="J12" s="65">
        <f t="shared" si="4"/>
        <v>2</v>
      </c>
      <c r="K12" s="66">
        <f t="shared" si="4"/>
        <v>2</v>
      </c>
      <c r="L12" s="65">
        <f t="shared" si="4"/>
        <v>1</v>
      </c>
      <c r="M12" s="65">
        <f t="shared" si="4"/>
        <v>2</v>
      </c>
      <c r="N12" s="65">
        <f t="shared" si="4"/>
        <v>2</v>
      </c>
      <c r="O12" s="65">
        <f t="shared" si="4"/>
        <v>3</v>
      </c>
      <c r="P12" s="65">
        <f t="shared" si="4"/>
        <v>2</v>
      </c>
      <c r="Q12" s="65">
        <f t="shared" si="4"/>
        <v>2</v>
      </c>
      <c r="R12" s="65">
        <f t="shared" si="4"/>
        <v>2</v>
      </c>
      <c r="S12" s="65">
        <f t="shared" si="4"/>
        <v>1</v>
      </c>
      <c r="T12" s="67">
        <f t="shared" si="4"/>
        <v>3</v>
      </c>
      <c r="U12" s="46">
        <f>SUM(C12:T12)</f>
        <v>34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22</v>
      </c>
      <c r="C2" s="73">
        <v>35</v>
      </c>
      <c r="D2" s="20"/>
      <c r="E2" s="73">
        <f>ROUND($C2*$W$5/113+$V$5-$U$5,0)</f>
        <v>33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23</v>
      </c>
      <c r="C3" s="74">
        <v>37</v>
      </c>
      <c r="D3" s="24"/>
      <c r="E3" s="74">
        <f>ROUND($C3*$W$5/113+$V$5-$U$5,0)</f>
        <v>35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17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4</v>
      </c>
      <c r="D8" s="54">
        <f t="shared" si="1"/>
        <v>6</v>
      </c>
      <c r="E8" s="54">
        <f t="shared" si="1"/>
        <v>12</v>
      </c>
      <c r="F8" s="54">
        <f t="shared" si="1"/>
        <v>8</v>
      </c>
      <c r="G8" s="54">
        <f t="shared" si="1"/>
        <v>2</v>
      </c>
      <c r="H8" s="54">
        <f t="shared" si="1"/>
        <v>10</v>
      </c>
      <c r="I8" s="54">
        <f t="shared" si="1"/>
        <v>0</v>
      </c>
      <c r="J8" s="54">
        <f t="shared" si="1"/>
        <v>14</v>
      </c>
      <c r="K8" s="54">
        <f t="shared" si="1"/>
        <v>16</v>
      </c>
      <c r="L8" s="54">
        <f t="shared" si="1"/>
        <v>5</v>
      </c>
      <c r="M8" s="54">
        <f t="shared" si="1"/>
        <v>3</v>
      </c>
      <c r="N8" s="54">
        <f t="shared" si="1"/>
        <v>-1</v>
      </c>
      <c r="O8" s="54">
        <f t="shared" si="1"/>
        <v>11</v>
      </c>
      <c r="P8" s="54">
        <f t="shared" si="1"/>
        <v>9</v>
      </c>
      <c r="Q8" s="54">
        <f t="shared" si="1"/>
        <v>7</v>
      </c>
      <c r="R8" s="54">
        <f t="shared" si="1"/>
        <v>1</v>
      </c>
      <c r="S8" s="54">
        <f t="shared" si="1"/>
        <v>13</v>
      </c>
      <c r="T8" s="55">
        <f t="shared" si="1"/>
        <v>15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1</v>
      </c>
      <c r="D9" s="58">
        <f aca="true" t="shared" si="2" ref="D9:T9">IF($U9&gt;18,IF(D8&lt;18,1,2),IF(D8&lt;0,0,1))</f>
        <v>1</v>
      </c>
      <c r="E9" s="58">
        <f t="shared" si="2"/>
        <v>1</v>
      </c>
      <c r="F9" s="58">
        <f t="shared" si="2"/>
        <v>1</v>
      </c>
      <c r="G9" s="58">
        <f t="shared" si="2"/>
        <v>1</v>
      </c>
      <c r="H9" s="58">
        <f t="shared" si="2"/>
        <v>1</v>
      </c>
      <c r="I9" s="58">
        <f t="shared" si="2"/>
        <v>1</v>
      </c>
      <c r="J9" s="58">
        <f t="shared" si="2"/>
        <v>1</v>
      </c>
      <c r="K9" s="58">
        <f t="shared" si="2"/>
        <v>1</v>
      </c>
      <c r="L9" s="58">
        <f t="shared" si="2"/>
        <v>1</v>
      </c>
      <c r="M9" s="58">
        <f t="shared" si="2"/>
        <v>1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1</v>
      </c>
      <c r="R9" s="58">
        <f t="shared" si="2"/>
        <v>1</v>
      </c>
      <c r="S9" s="58">
        <f t="shared" si="2"/>
        <v>1</v>
      </c>
      <c r="T9" s="59">
        <f t="shared" si="2"/>
        <v>1</v>
      </c>
      <c r="U9" s="75">
        <f>U7</f>
        <v>17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3</v>
      </c>
      <c r="F10" s="29">
        <v>6</v>
      </c>
      <c r="G10" s="29">
        <v>5</v>
      </c>
      <c r="H10" s="29">
        <v>6</v>
      </c>
      <c r="I10" s="29">
        <v>3</v>
      </c>
      <c r="J10" s="29">
        <v>5</v>
      </c>
      <c r="K10" s="29">
        <v>5</v>
      </c>
      <c r="L10" s="29">
        <v>5</v>
      </c>
      <c r="M10" s="29">
        <v>7</v>
      </c>
      <c r="N10" s="29">
        <v>4</v>
      </c>
      <c r="O10" s="29">
        <v>3</v>
      </c>
      <c r="P10" s="29">
        <v>5</v>
      </c>
      <c r="Q10" s="29">
        <v>5</v>
      </c>
      <c r="R10" s="29">
        <v>5</v>
      </c>
      <c r="S10" s="29">
        <v>6</v>
      </c>
      <c r="T10" s="30">
        <v>6</v>
      </c>
      <c r="U10" s="45">
        <f>SUM(C10:T10)</f>
        <v>88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2</v>
      </c>
      <c r="F11" s="62">
        <f t="shared" si="3"/>
        <v>0</v>
      </c>
      <c r="G11" s="62">
        <f t="shared" si="3"/>
        <v>0</v>
      </c>
      <c r="H11" s="62">
        <f t="shared" si="3"/>
        <v>1</v>
      </c>
      <c r="I11" s="62">
        <f t="shared" si="3"/>
        <v>2</v>
      </c>
      <c r="J11" s="62">
        <f t="shared" si="3"/>
        <v>1</v>
      </c>
      <c r="K11" s="62">
        <f t="shared" si="3"/>
        <v>1</v>
      </c>
      <c r="L11" s="62">
        <f t="shared" si="3"/>
        <v>1</v>
      </c>
      <c r="M11" s="62">
        <f t="shared" si="3"/>
        <v>0</v>
      </c>
      <c r="N11" s="62">
        <f t="shared" si="3"/>
        <v>2</v>
      </c>
      <c r="O11" s="62">
        <f t="shared" si="3"/>
        <v>2</v>
      </c>
      <c r="P11" s="62">
        <f t="shared" si="3"/>
        <v>0</v>
      </c>
      <c r="Q11" s="62">
        <f t="shared" si="3"/>
        <v>1</v>
      </c>
      <c r="R11" s="62">
        <f t="shared" si="3"/>
        <v>1</v>
      </c>
      <c r="S11" s="62">
        <f t="shared" si="3"/>
        <v>1</v>
      </c>
      <c r="T11" s="63">
        <f t="shared" si="3"/>
        <v>0</v>
      </c>
      <c r="U11" s="52">
        <f>SUM(C11:T11)</f>
        <v>17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2</v>
      </c>
      <c r="D12" s="65">
        <f aca="true" t="shared" si="4" ref="D12:T12">IF(D10-D5-D9&gt;1,0,IF(D10-D5-D9&gt;0,1,IF(D10-D5-D9&gt;-1,2,IF(D10-D5-D9&gt;-2,3,IF(D10-D5-D9&gt;-3,4,IF(D10-D5-D9&gt;-4,5,5))))))</f>
        <v>2</v>
      </c>
      <c r="E12" s="65">
        <f t="shared" si="4"/>
        <v>3</v>
      </c>
      <c r="F12" s="66">
        <f t="shared" si="4"/>
        <v>1</v>
      </c>
      <c r="G12" s="66">
        <f t="shared" si="4"/>
        <v>1</v>
      </c>
      <c r="H12" s="66">
        <f t="shared" si="4"/>
        <v>2</v>
      </c>
      <c r="I12" s="66">
        <f t="shared" si="4"/>
        <v>3</v>
      </c>
      <c r="J12" s="65">
        <f t="shared" si="4"/>
        <v>2</v>
      </c>
      <c r="K12" s="66">
        <f t="shared" si="4"/>
        <v>2</v>
      </c>
      <c r="L12" s="65">
        <f t="shared" si="4"/>
        <v>2</v>
      </c>
      <c r="M12" s="65">
        <f t="shared" si="4"/>
        <v>0</v>
      </c>
      <c r="N12" s="65">
        <f t="shared" si="4"/>
        <v>2</v>
      </c>
      <c r="O12" s="65">
        <f t="shared" si="4"/>
        <v>3</v>
      </c>
      <c r="P12" s="65">
        <f t="shared" si="4"/>
        <v>1</v>
      </c>
      <c r="Q12" s="65">
        <f t="shared" si="4"/>
        <v>2</v>
      </c>
      <c r="R12" s="65">
        <f t="shared" si="4"/>
        <v>2</v>
      </c>
      <c r="S12" s="65">
        <f t="shared" si="4"/>
        <v>2</v>
      </c>
      <c r="T12" s="67">
        <f t="shared" si="4"/>
        <v>0</v>
      </c>
      <c r="U12" s="46">
        <f>SUM(C12:T12)</f>
        <v>32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24</v>
      </c>
      <c r="C2" s="73">
        <v>18.5</v>
      </c>
      <c r="D2" s="20"/>
      <c r="E2" s="73">
        <f>ROUND($C2*$W$5/113+$V$5-$U$5,0)</f>
        <v>17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25</v>
      </c>
      <c r="C3" s="74">
        <v>30.2</v>
      </c>
      <c r="D3" s="24"/>
      <c r="E3" s="74">
        <f>ROUND($C3*$W$5/113+$V$5-$U$5,0)</f>
        <v>29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11.5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-1.5</v>
      </c>
      <c r="D8" s="54">
        <f t="shared" si="1"/>
        <v>0.5</v>
      </c>
      <c r="E8" s="54">
        <f t="shared" si="1"/>
        <v>6.5</v>
      </c>
      <c r="F8" s="54">
        <f t="shared" si="1"/>
        <v>2.5</v>
      </c>
      <c r="G8" s="54">
        <f t="shared" si="1"/>
        <v>-3.5</v>
      </c>
      <c r="H8" s="54">
        <f t="shared" si="1"/>
        <v>4.5</v>
      </c>
      <c r="I8" s="54">
        <f t="shared" si="1"/>
        <v>-5.5</v>
      </c>
      <c r="J8" s="54">
        <f t="shared" si="1"/>
        <v>8.5</v>
      </c>
      <c r="K8" s="54">
        <f t="shared" si="1"/>
        <v>10.5</v>
      </c>
      <c r="L8" s="54">
        <f t="shared" si="1"/>
        <v>-0.5</v>
      </c>
      <c r="M8" s="54">
        <f t="shared" si="1"/>
        <v>-2.5</v>
      </c>
      <c r="N8" s="54">
        <f t="shared" si="1"/>
        <v>-6.5</v>
      </c>
      <c r="O8" s="54">
        <f t="shared" si="1"/>
        <v>5.5</v>
      </c>
      <c r="P8" s="54">
        <f t="shared" si="1"/>
        <v>3.5</v>
      </c>
      <c r="Q8" s="54">
        <f t="shared" si="1"/>
        <v>1.5</v>
      </c>
      <c r="R8" s="54">
        <f t="shared" si="1"/>
        <v>-4.5</v>
      </c>
      <c r="S8" s="54">
        <f t="shared" si="1"/>
        <v>7.5</v>
      </c>
      <c r="T8" s="55">
        <f t="shared" si="1"/>
        <v>9.5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0</v>
      </c>
      <c r="D9" s="58">
        <f aca="true" t="shared" si="2" ref="D9:T9">IF($U9&gt;18,IF(D8&lt;18,1,2),IF(D8&lt;0,0,1))</f>
        <v>1</v>
      </c>
      <c r="E9" s="58">
        <f t="shared" si="2"/>
        <v>1</v>
      </c>
      <c r="F9" s="58">
        <f t="shared" si="2"/>
        <v>1</v>
      </c>
      <c r="G9" s="58">
        <f t="shared" si="2"/>
        <v>0</v>
      </c>
      <c r="H9" s="58">
        <f t="shared" si="2"/>
        <v>1</v>
      </c>
      <c r="I9" s="58">
        <f t="shared" si="2"/>
        <v>0</v>
      </c>
      <c r="J9" s="58">
        <f t="shared" si="2"/>
        <v>1</v>
      </c>
      <c r="K9" s="58">
        <f t="shared" si="2"/>
        <v>1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1</v>
      </c>
      <c r="R9" s="58">
        <f t="shared" si="2"/>
        <v>0</v>
      </c>
      <c r="S9" s="58">
        <f t="shared" si="2"/>
        <v>1</v>
      </c>
      <c r="T9" s="59">
        <f t="shared" si="2"/>
        <v>1</v>
      </c>
      <c r="U9" s="75">
        <f>U7</f>
        <v>11.5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2</v>
      </c>
      <c r="E10" s="29">
        <v>4</v>
      </c>
      <c r="F10" s="29">
        <v>3</v>
      </c>
      <c r="G10" s="29">
        <v>3</v>
      </c>
      <c r="H10" s="29">
        <v>5</v>
      </c>
      <c r="I10" s="29">
        <v>3</v>
      </c>
      <c r="J10" s="29">
        <v>5</v>
      </c>
      <c r="K10" s="29">
        <v>5</v>
      </c>
      <c r="L10" s="29">
        <v>5</v>
      </c>
      <c r="M10" s="29">
        <v>4</v>
      </c>
      <c r="N10" s="29">
        <v>4</v>
      </c>
      <c r="O10" s="29">
        <v>5</v>
      </c>
      <c r="P10" s="29">
        <v>4</v>
      </c>
      <c r="Q10" s="29">
        <v>4</v>
      </c>
      <c r="R10" s="29">
        <v>4</v>
      </c>
      <c r="S10" s="29">
        <v>7</v>
      </c>
      <c r="T10" s="30">
        <v>3</v>
      </c>
      <c r="U10" s="45">
        <f>SUM(C10:T10)</f>
        <v>75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3</v>
      </c>
      <c r="E11" s="62">
        <f aca="true" t="shared" si="3" ref="E11:T11">IF(2-E10+E5&lt;0,0,2-E10+E5)</f>
        <v>1</v>
      </c>
      <c r="F11" s="62">
        <f t="shared" si="3"/>
        <v>3</v>
      </c>
      <c r="G11" s="62">
        <f t="shared" si="3"/>
        <v>2</v>
      </c>
      <c r="H11" s="62">
        <f t="shared" si="3"/>
        <v>2</v>
      </c>
      <c r="I11" s="62">
        <f t="shared" si="3"/>
        <v>2</v>
      </c>
      <c r="J11" s="62">
        <f t="shared" si="3"/>
        <v>1</v>
      </c>
      <c r="K11" s="62">
        <f t="shared" si="3"/>
        <v>1</v>
      </c>
      <c r="L11" s="62">
        <f t="shared" si="3"/>
        <v>1</v>
      </c>
      <c r="M11" s="62">
        <f t="shared" si="3"/>
        <v>2</v>
      </c>
      <c r="N11" s="62">
        <f t="shared" si="3"/>
        <v>2</v>
      </c>
      <c r="O11" s="62">
        <f t="shared" si="3"/>
        <v>0</v>
      </c>
      <c r="P11" s="62">
        <f t="shared" si="3"/>
        <v>1</v>
      </c>
      <c r="Q11" s="62">
        <f t="shared" si="3"/>
        <v>2</v>
      </c>
      <c r="R11" s="62">
        <f t="shared" si="3"/>
        <v>2</v>
      </c>
      <c r="S11" s="62">
        <f t="shared" si="3"/>
        <v>0</v>
      </c>
      <c r="T11" s="63">
        <f t="shared" si="3"/>
        <v>2</v>
      </c>
      <c r="U11" s="52">
        <f>SUM(C11:T11)</f>
        <v>28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1</v>
      </c>
      <c r="D12" s="65">
        <f aca="true" t="shared" si="4" ref="D12:T12">IF(D10-D5-D9&gt;1,0,IF(D10-D5-D9&gt;0,1,IF(D10-D5-D9&gt;-1,2,IF(D10-D5-D9&gt;-2,3,IF(D10-D5-D9&gt;-3,4,IF(D10-D5-D9&gt;-4,5,5))))))</f>
        <v>4</v>
      </c>
      <c r="E12" s="65">
        <f t="shared" si="4"/>
        <v>2</v>
      </c>
      <c r="F12" s="66">
        <f t="shared" si="4"/>
        <v>4</v>
      </c>
      <c r="G12" s="66">
        <f t="shared" si="4"/>
        <v>2</v>
      </c>
      <c r="H12" s="66">
        <f t="shared" si="4"/>
        <v>3</v>
      </c>
      <c r="I12" s="66">
        <f t="shared" si="4"/>
        <v>2</v>
      </c>
      <c r="J12" s="65">
        <f t="shared" si="4"/>
        <v>2</v>
      </c>
      <c r="K12" s="66">
        <f t="shared" si="4"/>
        <v>2</v>
      </c>
      <c r="L12" s="65">
        <f t="shared" si="4"/>
        <v>1</v>
      </c>
      <c r="M12" s="65">
        <f t="shared" si="4"/>
        <v>2</v>
      </c>
      <c r="N12" s="65">
        <f t="shared" si="4"/>
        <v>2</v>
      </c>
      <c r="O12" s="65">
        <f t="shared" si="4"/>
        <v>1</v>
      </c>
      <c r="P12" s="65">
        <f t="shared" si="4"/>
        <v>2</v>
      </c>
      <c r="Q12" s="65">
        <f t="shared" si="4"/>
        <v>3</v>
      </c>
      <c r="R12" s="65">
        <f t="shared" si="4"/>
        <v>2</v>
      </c>
      <c r="S12" s="65">
        <f t="shared" si="4"/>
        <v>1</v>
      </c>
      <c r="T12" s="67">
        <f t="shared" si="4"/>
        <v>3</v>
      </c>
      <c r="U12" s="46">
        <f>SUM(C12:T12)</f>
        <v>39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26</v>
      </c>
      <c r="C2" s="73">
        <v>17.2</v>
      </c>
      <c r="D2" s="20"/>
      <c r="E2" s="73">
        <f>ROUND($C2*$W$5/113+$V$5-$U$5,0)</f>
        <v>15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27</v>
      </c>
      <c r="C3" s="74">
        <v>22.9</v>
      </c>
      <c r="D3" s="24"/>
      <c r="E3" s="74">
        <f>ROUND($C3*$W$5/113+$V$5-$U$5,0)</f>
        <v>21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9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-4</v>
      </c>
      <c r="D8" s="54">
        <f t="shared" si="1"/>
        <v>-2</v>
      </c>
      <c r="E8" s="54">
        <f t="shared" si="1"/>
        <v>4</v>
      </c>
      <c r="F8" s="54">
        <f t="shared" si="1"/>
        <v>0</v>
      </c>
      <c r="G8" s="54">
        <f t="shared" si="1"/>
        <v>-6</v>
      </c>
      <c r="H8" s="54">
        <f t="shared" si="1"/>
        <v>2</v>
      </c>
      <c r="I8" s="54">
        <f t="shared" si="1"/>
        <v>-8</v>
      </c>
      <c r="J8" s="54">
        <f t="shared" si="1"/>
        <v>6</v>
      </c>
      <c r="K8" s="54">
        <f t="shared" si="1"/>
        <v>8</v>
      </c>
      <c r="L8" s="54">
        <f t="shared" si="1"/>
        <v>-3</v>
      </c>
      <c r="M8" s="54">
        <f t="shared" si="1"/>
        <v>-5</v>
      </c>
      <c r="N8" s="54">
        <f t="shared" si="1"/>
        <v>-9</v>
      </c>
      <c r="O8" s="54">
        <f t="shared" si="1"/>
        <v>3</v>
      </c>
      <c r="P8" s="54">
        <f t="shared" si="1"/>
        <v>1</v>
      </c>
      <c r="Q8" s="54">
        <f t="shared" si="1"/>
        <v>-1</v>
      </c>
      <c r="R8" s="54">
        <f t="shared" si="1"/>
        <v>-7</v>
      </c>
      <c r="S8" s="54">
        <f t="shared" si="1"/>
        <v>5</v>
      </c>
      <c r="T8" s="55">
        <f t="shared" si="1"/>
        <v>7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0</v>
      </c>
      <c r="D9" s="58">
        <f aca="true" t="shared" si="2" ref="D9:T9">IF($U9&gt;18,IF(D8&lt;18,1,2),IF(D8&lt;0,0,1))</f>
        <v>0</v>
      </c>
      <c r="E9" s="58">
        <f t="shared" si="2"/>
        <v>1</v>
      </c>
      <c r="F9" s="58">
        <f t="shared" si="2"/>
        <v>1</v>
      </c>
      <c r="G9" s="58">
        <f t="shared" si="2"/>
        <v>0</v>
      </c>
      <c r="H9" s="58">
        <f t="shared" si="2"/>
        <v>1</v>
      </c>
      <c r="I9" s="58">
        <f t="shared" si="2"/>
        <v>0</v>
      </c>
      <c r="J9" s="58">
        <f t="shared" si="2"/>
        <v>1</v>
      </c>
      <c r="K9" s="58">
        <f t="shared" si="2"/>
        <v>1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0</v>
      </c>
      <c r="R9" s="58">
        <f t="shared" si="2"/>
        <v>0</v>
      </c>
      <c r="S9" s="58">
        <f t="shared" si="2"/>
        <v>1</v>
      </c>
      <c r="T9" s="59">
        <f t="shared" si="2"/>
        <v>1</v>
      </c>
      <c r="U9" s="75">
        <f>U7</f>
        <v>9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3</v>
      </c>
      <c r="E10" s="29">
        <v>3</v>
      </c>
      <c r="F10" s="29">
        <v>5</v>
      </c>
      <c r="G10" s="29">
        <v>2</v>
      </c>
      <c r="H10" s="29">
        <v>5</v>
      </c>
      <c r="I10" s="29">
        <v>3</v>
      </c>
      <c r="J10" s="29">
        <v>6</v>
      </c>
      <c r="K10" s="29">
        <v>6</v>
      </c>
      <c r="L10" s="29">
        <v>4</v>
      </c>
      <c r="M10" s="29">
        <v>5</v>
      </c>
      <c r="N10" s="29">
        <v>4</v>
      </c>
      <c r="O10" s="29">
        <v>3</v>
      </c>
      <c r="P10" s="29">
        <v>2</v>
      </c>
      <c r="Q10" s="29">
        <v>4</v>
      </c>
      <c r="R10" s="29">
        <v>4</v>
      </c>
      <c r="S10" s="29">
        <v>6</v>
      </c>
      <c r="T10" s="30">
        <v>5</v>
      </c>
      <c r="U10" s="45">
        <f>SUM(C10:T10)</f>
        <v>75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2</v>
      </c>
      <c r="E11" s="62">
        <f aca="true" t="shared" si="3" ref="E11:T11">IF(2-E10+E5&lt;0,0,2-E10+E5)</f>
        <v>2</v>
      </c>
      <c r="F11" s="62">
        <f t="shared" si="3"/>
        <v>1</v>
      </c>
      <c r="G11" s="62">
        <f t="shared" si="3"/>
        <v>3</v>
      </c>
      <c r="H11" s="62">
        <f t="shared" si="3"/>
        <v>2</v>
      </c>
      <c r="I11" s="62">
        <f t="shared" si="3"/>
        <v>2</v>
      </c>
      <c r="J11" s="62">
        <f t="shared" si="3"/>
        <v>0</v>
      </c>
      <c r="K11" s="62">
        <f t="shared" si="3"/>
        <v>0</v>
      </c>
      <c r="L11" s="62">
        <f t="shared" si="3"/>
        <v>2</v>
      </c>
      <c r="M11" s="62">
        <f t="shared" si="3"/>
        <v>1</v>
      </c>
      <c r="N11" s="62">
        <f t="shared" si="3"/>
        <v>2</v>
      </c>
      <c r="O11" s="62">
        <f t="shared" si="3"/>
        <v>2</v>
      </c>
      <c r="P11" s="62">
        <f t="shared" si="3"/>
        <v>3</v>
      </c>
      <c r="Q11" s="62">
        <f t="shared" si="3"/>
        <v>2</v>
      </c>
      <c r="R11" s="62">
        <f t="shared" si="3"/>
        <v>2</v>
      </c>
      <c r="S11" s="62">
        <f t="shared" si="3"/>
        <v>1</v>
      </c>
      <c r="T11" s="63">
        <f t="shared" si="3"/>
        <v>0</v>
      </c>
      <c r="U11" s="52">
        <f>SUM(C11:T11)</f>
        <v>28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1</v>
      </c>
      <c r="D12" s="65">
        <f aca="true" t="shared" si="4" ref="D12:T12">IF(D10-D5-D9&gt;1,0,IF(D10-D5-D9&gt;0,1,IF(D10-D5-D9&gt;-1,2,IF(D10-D5-D9&gt;-2,3,IF(D10-D5-D9&gt;-3,4,IF(D10-D5-D9&gt;-4,5,5))))))</f>
        <v>2</v>
      </c>
      <c r="E12" s="65">
        <f t="shared" si="4"/>
        <v>3</v>
      </c>
      <c r="F12" s="66">
        <f t="shared" si="4"/>
        <v>2</v>
      </c>
      <c r="G12" s="66">
        <f t="shared" si="4"/>
        <v>3</v>
      </c>
      <c r="H12" s="66">
        <f t="shared" si="4"/>
        <v>3</v>
      </c>
      <c r="I12" s="66">
        <f t="shared" si="4"/>
        <v>2</v>
      </c>
      <c r="J12" s="65">
        <f t="shared" si="4"/>
        <v>1</v>
      </c>
      <c r="K12" s="66">
        <f t="shared" si="4"/>
        <v>1</v>
      </c>
      <c r="L12" s="65">
        <f t="shared" si="4"/>
        <v>2</v>
      </c>
      <c r="M12" s="65">
        <f t="shared" si="4"/>
        <v>1</v>
      </c>
      <c r="N12" s="65">
        <f t="shared" si="4"/>
        <v>2</v>
      </c>
      <c r="O12" s="65">
        <f t="shared" si="4"/>
        <v>3</v>
      </c>
      <c r="P12" s="65">
        <f t="shared" si="4"/>
        <v>4</v>
      </c>
      <c r="Q12" s="65">
        <f t="shared" si="4"/>
        <v>2</v>
      </c>
      <c r="R12" s="65">
        <f t="shared" si="4"/>
        <v>2</v>
      </c>
      <c r="S12" s="65">
        <f t="shared" si="4"/>
        <v>2</v>
      </c>
      <c r="T12" s="67">
        <f t="shared" si="4"/>
        <v>1</v>
      </c>
      <c r="U12" s="46">
        <f>SUM(C12:T12)</f>
        <v>37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28</v>
      </c>
      <c r="C2" s="73">
        <v>22.2</v>
      </c>
      <c r="D2" s="20"/>
      <c r="E2" s="73">
        <f>ROUND($C2*$W$5/113+$V$5-$U$5,0)</f>
        <v>20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29</v>
      </c>
      <c r="C3" s="74">
        <v>23.2</v>
      </c>
      <c r="D3" s="24"/>
      <c r="E3" s="74">
        <f>ROUND($C3*$W$5/113+$V$5-$U$5,0)</f>
        <v>21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10.25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-2.75</v>
      </c>
      <c r="D8" s="54">
        <f t="shared" si="1"/>
        <v>-0.75</v>
      </c>
      <c r="E8" s="54">
        <f t="shared" si="1"/>
        <v>5.25</v>
      </c>
      <c r="F8" s="54">
        <f t="shared" si="1"/>
        <v>1.25</v>
      </c>
      <c r="G8" s="54">
        <f t="shared" si="1"/>
        <v>-4.75</v>
      </c>
      <c r="H8" s="54">
        <f t="shared" si="1"/>
        <v>3.25</v>
      </c>
      <c r="I8" s="54">
        <f t="shared" si="1"/>
        <v>-6.75</v>
      </c>
      <c r="J8" s="54">
        <f t="shared" si="1"/>
        <v>7.25</v>
      </c>
      <c r="K8" s="54">
        <f t="shared" si="1"/>
        <v>9.25</v>
      </c>
      <c r="L8" s="54">
        <f t="shared" si="1"/>
        <v>-1.75</v>
      </c>
      <c r="M8" s="54">
        <f t="shared" si="1"/>
        <v>-3.75</v>
      </c>
      <c r="N8" s="54">
        <f t="shared" si="1"/>
        <v>-7.75</v>
      </c>
      <c r="O8" s="54">
        <f t="shared" si="1"/>
        <v>4.25</v>
      </c>
      <c r="P8" s="54">
        <f t="shared" si="1"/>
        <v>2.25</v>
      </c>
      <c r="Q8" s="54">
        <f t="shared" si="1"/>
        <v>0.25</v>
      </c>
      <c r="R8" s="54">
        <f t="shared" si="1"/>
        <v>-5.75</v>
      </c>
      <c r="S8" s="54">
        <f t="shared" si="1"/>
        <v>6.25</v>
      </c>
      <c r="T8" s="55">
        <f t="shared" si="1"/>
        <v>8.25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0</v>
      </c>
      <c r="D9" s="58">
        <f aca="true" t="shared" si="2" ref="D9:T9">IF($U9&gt;18,IF(D8&lt;18,1,2),IF(D8&lt;0,0,1))</f>
        <v>0</v>
      </c>
      <c r="E9" s="58">
        <f t="shared" si="2"/>
        <v>1</v>
      </c>
      <c r="F9" s="58">
        <f t="shared" si="2"/>
        <v>1</v>
      </c>
      <c r="G9" s="58">
        <f t="shared" si="2"/>
        <v>0</v>
      </c>
      <c r="H9" s="58">
        <f t="shared" si="2"/>
        <v>1</v>
      </c>
      <c r="I9" s="58">
        <f t="shared" si="2"/>
        <v>0</v>
      </c>
      <c r="J9" s="58">
        <f t="shared" si="2"/>
        <v>1</v>
      </c>
      <c r="K9" s="58">
        <f t="shared" si="2"/>
        <v>1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1</v>
      </c>
      <c r="R9" s="58">
        <f t="shared" si="2"/>
        <v>0</v>
      </c>
      <c r="S9" s="58">
        <f t="shared" si="2"/>
        <v>1</v>
      </c>
      <c r="T9" s="59">
        <f t="shared" si="2"/>
        <v>1</v>
      </c>
      <c r="U9" s="75">
        <f>U7</f>
        <v>10.25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4</v>
      </c>
      <c r="F10" s="29">
        <v>6</v>
      </c>
      <c r="G10" s="29">
        <v>4</v>
      </c>
      <c r="H10" s="29">
        <v>6</v>
      </c>
      <c r="I10" s="29">
        <v>3</v>
      </c>
      <c r="J10" s="29">
        <v>4</v>
      </c>
      <c r="K10" s="29">
        <v>6</v>
      </c>
      <c r="L10" s="29">
        <v>6</v>
      </c>
      <c r="M10" s="29">
        <v>4</v>
      </c>
      <c r="N10" s="29">
        <v>4</v>
      </c>
      <c r="O10" s="29">
        <v>3</v>
      </c>
      <c r="P10" s="29">
        <v>4</v>
      </c>
      <c r="Q10" s="29">
        <v>5</v>
      </c>
      <c r="R10" s="29">
        <v>5</v>
      </c>
      <c r="S10" s="29">
        <v>5</v>
      </c>
      <c r="T10" s="30">
        <v>4</v>
      </c>
      <c r="U10" s="45">
        <f>SUM(C10:T10)</f>
        <v>82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1</v>
      </c>
      <c r="F11" s="62">
        <f t="shared" si="3"/>
        <v>0</v>
      </c>
      <c r="G11" s="62">
        <f t="shared" si="3"/>
        <v>1</v>
      </c>
      <c r="H11" s="62">
        <f t="shared" si="3"/>
        <v>1</v>
      </c>
      <c r="I11" s="62">
        <f t="shared" si="3"/>
        <v>2</v>
      </c>
      <c r="J11" s="62">
        <f t="shared" si="3"/>
        <v>2</v>
      </c>
      <c r="K11" s="62">
        <f t="shared" si="3"/>
        <v>0</v>
      </c>
      <c r="L11" s="62">
        <f t="shared" si="3"/>
        <v>0</v>
      </c>
      <c r="M11" s="62">
        <f t="shared" si="3"/>
        <v>2</v>
      </c>
      <c r="N11" s="62">
        <f t="shared" si="3"/>
        <v>2</v>
      </c>
      <c r="O11" s="62">
        <f t="shared" si="3"/>
        <v>2</v>
      </c>
      <c r="P11" s="62">
        <f t="shared" si="3"/>
        <v>1</v>
      </c>
      <c r="Q11" s="62">
        <f t="shared" si="3"/>
        <v>1</v>
      </c>
      <c r="R11" s="62">
        <f t="shared" si="3"/>
        <v>1</v>
      </c>
      <c r="S11" s="62">
        <f t="shared" si="3"/>
        <v>2</v>
      </c>
      <c r="T11" s="63">
        <f t="shared" si="3"/>
        <v>1</v>
      </c>
      <c r="U11" s="52">
        <f>SUM(C11:T11)</f>
        <v>21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1</v>
      </c>
      <c r="D12" s="65">
        <f aca="true" t="shared" si="4" ref="D12:T12">IF(D10-D5-D9&gt;1,0,IF(D10-D5-D9&gt;0,1,IF(D10-D5-D9&gt;-1,2,IF(D10-D5-D9&gt;-2,3,IF(D10-D5-D9&gt;-3,4,IF(D10-D5-D9&gt;-4,5,5))))))</f>
        <v>1</v>
      </c>
      <c r="E12" s="65">
        <f t="shared" si="4"/>
        <v>2</v>
      </c>
      <c r="F12" s="66">
        <f t="shared" si="4"/>
        <v>1</v>
      </c>
      <c r="G12" s="66">
        <f t="shared" si="4"/>
        <v>1</v>
      </c>
      <c r="H12" s="66">
        <f t="shared" si="4"/>
        <v>2</v>
      </c>
      <c r="I12" s="66">
        <f t="shared" si="4"/>
        <v>2</v>
      </c>
      <c r="J12" s="65">
        <f t="shared" si="4"/>
        <v>3</v>
      </c>
      <c r="K12" s="66">
        <f t="shared" si="4"/>
        <v>1</v>
      </c>
      <c r="L12" s="65">
        <f t="shared" si="4"/>
        <v>0</v>
      </c>
      <c r="M12" s="65">
        <f t="shared" si="4"/>
        <v>2</v>
      </c>
      <c r="N12" s="65">
        <f t="shared" si="4"/>
        <v>2</v>
      </c>
      <c r="O12" s="65">
        <f t="shared" si="4"/>
        <v>3</v>
      </c>
      <c r="P12" s="65">
        <f t="shared" si="4"/>
        <v>2</v>
      </c>
      <c r="Q12" s="65">
        <f t="shared" si="4"/>
        <v>2</v>
      </c>
      <c r="R12" s="65">
        <f t="shared" si="4"/>
        <v>1</v>
      </c>
      <c r="S12" s="65">
        <f t="shared" si="4"/>
        <v>3</v>
      </c>
      <c r="T12" s="67">
        <f t="shared" si="4"/>
        <v>2</v>
      </c>
      <c r="U12" s="46">
        <f>SUM(C12:T12)</f>
        <v>31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30</v>
      </c>
      <c r="C2" s="73">
        <v>15</v>
      </c>
      <c r="D2" s="20"/>
      <c r="E2" s="73">
        <f>ROUND($C2*$W$5/113+$V$5-$U$5,0)</f>
        <v>13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31</v>
      </c>
      <c r="C3" s="74">
        <v>23.4</v>
      </c>
      <c r="D3" s="24"/>
      <c r="E3" s="74">
        <f>ROUND($C3*$W$5/113+$V$5-$U$5,0)</f>
        <v>22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8.75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-4.25</v>
      </c>
      <c r="D8" s="54">
        <f t="shared" si="1"/>
        <v>-2.25</v>
      </c>
      <c r="E8" s="54">
        <f t="shared" si="1"/>
        <v>3.75</v>
      </c>
      <c r="F8" s="54">
        <f t="shared" si="1"/>
        <v>-0.25</v>
      </c>
      <c r="G8" s="54">
        <f t="shared" si="1"/>
        <v>-6.25</v>
      </c>
      <c r="H8" s="54">
        <f t="shared" si="1"/>
        <v>1.75</v>
      </c>
      <c r="I8" s="54">
        <f t="shared" si="1"/>
        <v>-8.25</v>
      </c>
      <c r="J8" s="54">
        <f t="shared" si="1"/>
        <v>5.75</v>
      </c>
      <c r="K8" s="54">
        <f t="shared" si="1"/>
        <v>7.75</v>
      </c>
      <c r="L8" s="54">
        <f t="shared" si="1"/>
        <v>-3.25</v>
      </c>
      <c r="M8" s="54">
        <f t="shared" si="1"/>
        <v>-5.25</v>
      </c>
      <c r="N8" s="54">
        <f t="shared" si="1"/>
        <v>-9.25</v>
      </c>
      <c r="O8" s="54">
        <f t="shared" si="1"/>
        <v>2.75</v>
      </c>
      <c r="P8" s="54">
        <f t="shared" si="1"/>
        <v>0.75</v>
      </c>
      <c r="Q8" s="54">
        <f t="shared" si="1"/>
        <v>-1.25</v>
      </c>
      <c r="R8" s="54">
        <f t="shared" si="1"/>
        <v>-7.25</v>
      </c>
      <c r="S8" s="54">
        <f t="shared" si="1"/>
        <v>4.75</v>
      </c>
      <c r="T8" s="55">
        <f t="shared" si="1"/>
        <v>6.75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0</v>
      </c>
      <c r="D9" s="58">
        <f aca="true" t="shared" si="2" ref="D9:T9">IF($U9&gt;18,IF(D8&lt;18,1,2),IF(D8&lt;0,0,1))</f>
        <v>0</v>
      </c>
      <c r="E9" s="58">
        <f t="shared" si="2"/>
        <v>1</v>
      </c>
      <c r="F9" s="58">
        <f t="shared" si="2"/>
        <v>0</v>
      </c>
      <c r="G9" s="58">
        <f t="shared" si="2"/>
        <v>0</v>
      </c>
      <c r="H9" s="58">
        <f t="shared" si="2"/>
        <v>1</v>
      </c>
      <c r="I9" s="58">
        <f t="shared" si="2"/>
        <v>0</v>
      </c>
      <c r="J9" s="58">
        <f t="shared" si="2"/>
        <v>1</v>
      </c>
      <c r="K9" s="58">
        <f t="shared" si="2"/>
        <v>1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1</v>
      </c>
      <c r="P9" s="58">
        <f t="shared" si="2"/>
        <v>1</v>
      </c>
      <c r="Q9" s="58">
        <f t="shared" si="2"/>
        <v>0</v>
      </c>
      <c r="R9" s="58">
        <f t="shared" si="2"/>
        <v>0</v>
      </c>
      <c r="S9" s="58">
        <f t="shared" si="2"/>
        <v>1</v>
      </c>
      <c r="T9" s="59">
        <f t="shared" si="2"/>
        <v>1</v>
      </c>
      <c r="U9" s="75">
        <f>U7</f>
        <v>8.75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3</v>
      </c>
      <c r="F10" s="29">
        <v>6</v>
      </c>
      <c r="G10" s="29">
        <v>4</v>
      </c>
      <c r="H10" s="29">
        <v>6</v>
      </c>
      <c r="I10" s="29">
        <v>3</v>
      </c>
      <c r="J10" s="29">
        <v>4</v>
      </c>
      <c r="K10" s="29">
        <v>6</v>
      </c>
      <c r="L10" s="29">
        <v>6</v>
      </c>
      <c r="M10" s="29">
        <v>4</v>
      </c>
      <c r="N10" s="29">
        <v>4</v>
      </c>
      <c r="O10" s="29">
        <v>3</v>
      </c>
      <c r="P10" s="29">
        <v>4</v>
      </c>
      <c r="Q10" s="29">
        <v>5</v>
      </c>
      <c r="R10" s="29">
        <v>5</v>
      </c>
      <c r="S10" s="29">
        <v>5</v>
      </c>
      <c r="T10" s="30">
        <v>4</v>
      </c>
      <c r="U10" s="45">
        <f>SUM(C10:T10)</f>
        <v>81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2</v>
      </c>
      <c r="F11" s="62">
        <f t="shared" si="3"/>
        <v>0</v>
      </c>
      <c r="G11" s="62">
        <f t="shared" si="3"/>
        <v>1</v>
      </c>
      <c r="H11" s="62">
        <f t="shared" si="3"/>
        <v>1</v>
      </c>
      <c r="I11" s="62">
        <f t="shared" si="3"/>
        <v>2</v>
      </c>
      <c r="J11" s="62">
        <f t="shared" si="3"/>
        <v>2</v>
      </c>
      <c r="K11" s="62">
        <f t="shared" si="3"/>
        <v>0</v>
      </c>
      <c r="L11" s="62">
        <f t="shared" si="3"/>
        <v>0</v>
      </c>
      <c r="M11" s="62">
        <f t="shared" si="3"/>
        <v>2</v>
      </c>
      <c r="N11" s="62">
        <f t="shared" si="3"/>
        <v>2</v>
      </c>
      <c r="O11" s="62">
        <f t="shared" si="3"/>
        <v>2</v>
      </c>
      <c r="P11" s="62">
        <f t="shared" si="3"/>
        <v>1</v>
      </c>
      <c r="Q11" s="62">
        <f t="shared" si="3"/>
        <v>1</v>
      </c>
      <c r="R11" s="62">
        <f t="shared" si="3"/>
        <v>1</v>
      </c>
      <c r="S11" s="62">
        <f t="shared" si="3"/>
        <v>2</v>
      </c>
      <c r="T11" s="63">
        <f t="shared" si="3"/>
        <v>1</v>
      </c>
      <c r="U11" s="52">
        <f>SUM(C11:T11)</f>
        <v>22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1</v>
      </c>
      <c r="D12" s="65">
        <f aca="true" t="shared" si="4" ref="D12:T12">IF(D10-D5-D9&gt;1,0,IF(D10-D5-D9&gt;0,1,IF(D10-D5-D9&gt;-1,2,IF(D10-D5-D9&gt;-2,3,IF(D10-D5-D9&gt;-3,4,IF(D10-D5-D9&gt;-4,5,5))))))</f>
        <v>1</v>
      </c>
      <c r="E12" s="65">
        <f t="shared" si="4"/>
        <v>3</v>
      </c>
      <c r="F12" s="66">
        <f t="shared" si="4"/>
        <v>0</v>
      </c>
      <c r="G12" s="66">
        <f t="shared" si="4"/>
        <v>1</v>
      </c>
      <c r="H12" s="66">
        <f t="shared" si="4"/>
        <v>2</v>
      </c>
      <c r="I12" s="66">
        <f t="shared" si="4"/>
        <v>2</v>
      </c>
      <c r="J12" s="65">
        <f t="shared" si="4"/>
        <v>3</v>
      </c>
      <c r="K12" s="66">
        <f t="shared" si="4"/>
        <v>1</v>
      </c>
      <c r="L12" s="65">
        <f t="shared" si="4"/>
        <v>0</v>
      </c>
      <c r="M12" s="65">
        <f t="shared" si="4"/>
        <v>2</v>
      </c>
      <c r="N12" s="65">
        <f t="shared" si="4"/>
        <v>2</v>
      </c>
      <c r="O12" s="65">
        <f t="shared" si="4"/>
        <v>3</v>
      </c>
      <c r="P12" s="65">
        <f t="shared" si="4"/>
        <v>2</v>
      </c>
      <c r="Q12" s="65">
        <f t="shared" si="4"/>
        <v>1</v>
      </c>
      <c r="R12" s="65">
        <f t="shared" si="4"/>
        <v>1</v>
      </c>
      <c r="S12" s="65">
        <f t="shared" si="4"/>
        <v>3</v>
      </c>
      <c r="T12" s="67">
        <f t="shared" si="4"/>
        <v>2</v>
      </c>
      <c r="U12" s="46">
        <f>SUM(C12:T12)</f>
        <v>30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Zeros="0" defaultGridColor="0" colorId="12" workbookViewId="0" topLeftCell="A1">
      <pane ySplit="3" topLeftCell="M4" activePane="bottomLeft" state="frozen"/>
      <selection pane="topLeft" activeCell="B1" sqref="B1"/>
      <selection pane="bottomLeft" activeCell="A1" sqref="A1"/>
    </sheetView>
  </sheetViews>
  <sheetFormatPr defaultColWidth="3.83203125" defaultRowHeight="21.75" customHeight="1"/>
  <cols>
    <col min="1" max="1" width="33" style="2" customWidth="1"/>
    <col min="2" max="2" width="26" style="3" customWidth="1"/>
    <col min="3" max="20" width="5" style="3" customWidth="1"/>
    <col min="21" max="23" width="10.83203125" style="3" customWidth="1"/>
    <col min="24" max="16384" width="3.83203125" style="1" customWidth="1"/>
  </cols>
  <sheetData>
    <row r="1" spans="3:5" ht="21.75" customHeight="1" thickBot="1">
      <c r="C1" s="68" t="s">
        <v>13</v>
      </c>
      <c r="D1" s="68"/>
      <c r="E1" s="68" t="s">
        <v>19</v>
      </c>
    </row>
    <row r="2" spans="1:23" ht="21.75" customHeight="1" thickTop="1">
      <c r="A2" s="4" t="s">
        <v>17</v>
      </c>
      <c r="B2" s="47" t="s">
        <v>32</v>
      </c>
      <c r="C2" s="73">
        <v>24.8</v>
      </c>
      <c r="D2" s="20"/>
      <c r="E2" s="73">
        <f>ROUND($C2*$W$5/113+$V$5-$U$5,0)</f>
        <v>23</v>
      </c>
      <c r="F2" s="20"/>
      <c r="G2" s="20"/>
      <c r="H2" s="20"/>
      <c r="I2" s="21"/>
      <c r="J2" s="20"/>
      <c r="K2" s="21"/>
      <c r="L2" s="21"/>
      <c r="M2" s="22"/>
      <c r="N2" s="21"/>
      <c r="O2" s="21"/>
      <c r="P2" s="21"/>
      <c r="Q2" s="22"/>
      <c r="R2" s="21"/>
      <c r="S2" s="22"/>
      <c r="T2" s="20"/>
      <c r="U2" s="20"/>
      <c r="V2" s="20"/>
      <c r="W2" s="23"/>
    </row>
    <row r="3" spans="1:23" ht="21.75" customHeight="1" thickBot="1">
      <c r="A3" s="5" t="s">
        <v>18</v>
      </c>
      <c r="B3" s="48" t="s">
        <v>33</v>
      </c>
      <c r="C3" s="74">
        <v>53</v>
      </c>
      <c r="D3" s="24"/>
      <c r="E3" s="74">
        <f>ROUND($C3*$W$5/113+$V$5-$U$5,0)</f>
        <v>52</v>
      </c>
      <c r="F3" s="24"/>
      <c r="G3" s="24"/>
      <c r="H3" s="24"/>
      <c r="I3" s="25"/>
      <c r="J3" s="24"/>
      <c r="K3" s="26"/>
      <c r="L3" s="25"/>
      <c r="M3" s="25"/>
      <c r="N3" s="26"/>
      <c r="O3" s="26"/>
      <c r="P3" s="25"/>
      <c r="Q3" s="25"/>
      <c r="R3" s="26"/>
      <c r="S3" s="25"/>
      <c r="T3" s="24"/>
      <c r="U3" s="24"/>
      <c r="V3" s="24"/>
      <c r="W3" s="27"/>
    </row>
    <row r="4" spans="1:23" ht="21.75" customHeight="1" thickTop="1">
      <c r="A4" s="6" t="s">
        <v>20</v>
      </c>
      <c r="B4" s="7" t="s">
        <v>0</v>
      </c>
      <c r="C4" s="17">
        <v>1</v>
      </c>
      <c r="D4" s="18">
        <f aca="true" t="shared" si="0" ref="D4:T4">C4+1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9">
        <f t="shared" si="0"/>
        <v>18</v>
      </c>
      <c r="U4" s="33" t="s">
        <v>4</v>
      </c>
      <c r="V4" s="33" t="s">
        <v>10</v>
      </c>
      <c r="W4" s="34" t="s">
        <v>9</v>
      </c>
    </row>
    <row r="5" spans="1:23" ht="21.75" customHeight="1">
      <c r="A5" s="8" t="s">
        <v>2</v>
      </c>
      <c r="B5" s="9" t="s">
        <v>1</v>
      </c>
      <c r="C5" s="53">
        <v>4</v>
      </c>
      <c r="D5" s="54">
        <v>3</v>
      </c>
      <c r="E5" s="54">
        <v>3</v>
      </c>
      <c r="F5" s="54">
        <v>4</v>
      </c>
      <c r="G5" s="54">
        <v>3</v>
      </c>
      <c r="H5" s="54">
        <v>5</v>
      </c>
      <c r="I5" s="54">
        <v>3</v>
      </c>
      <c r="J5" s="54">
        <v>4</v>
      </c>
      <c r="K5" s="54">
        <v>4</v>
      </c>
      <c r="L5" s="54">
        <v>4</v>
      </c>
      <c r="M5" s="54">
        <v>4</v>
      </c>
      <c r="N5" s="54">
        <v>4</v>
      </c>
      <c r="O5" s="54">
        <v>3</v>
      </c>
      <c r="P5" s="54">
        <v>3</v>
      </c>
      <c r="Q5" s="54">
        <v>4</v>
      </c>
      <c r="R5" s="54">
        <v>4</v>
      </c>
      <c r="S5" s="54">
        <v>5</v>
      </c>
      <c r="T5" s="55">
        <v>3</v>
      </c>
      <c r="U5" s="56">
        <f>SUM(C5:T5)</f>
        <v>67</v>
      </c>
      <c r="V5" s="36">
        <v>64.8</v>
      </c>
      <c r="W5" s="37">
        <v>115</v>
      </c>
    </row>
    <row r="6" spans="1:23" ht="21.75" customHeight="1">
      <c r="A6" s="10" t="s">
        <v>2</v>
      </c>
      <c r="B6" s="9" t="s">
        <v>5</v>
      </c>
      <c r="C6" s="53">
        <v>13</v>
      </c>
      <c r="D6" s="54">
        <v>11</v>
      </c>
      <c r="E6" s="54">
        <v>5</v>
      </c>
      <c r="F6" s="54">
        <v>9</v>
      </c>
      <c r="G6" s="54">
        <v>15</v>
      </c>
      <c r="H6" s="54">
        <v>7</v>
      </c>
      <c r="I6" s="54">
        <v>17</v>
      </c>
      <c r="J6" s="54">
        <v>3</v>
      </c>
      <c r="K6" s="54">
        <v>1</v>
      </c>
      <c r="L6" s="54">
        <v>12</v>
      </c>
      <c r="M6" s="54">
        <v>14</v>
      </c>
      <c r="N6" s="54">
        <v>18</v>
      </c>
      <c r="O6" s="54">
        <v>6</v>
      </c>
      <c r="P6" s="54">
        <v>8</v>
      </c>
      <c r="Q6" s="54">
        <v>10</v>
      </c>
      <c r="R6" s="54">
        <v>16</v>
      </c>
      <c r="S6" s="54">
        <v>4</v>
      </c>
      <c r="T6" s="55">
        <v>2</v>
      </c>
      <c r="U6" s="56">
        <f>SUM(C6:T6)</f>
        <v>171</v>
      </c>
      <c r="V6" s="56"/>
      <c r="W6" s="38"/>
    </row>
    <row r="7" spans="1:23" ht="21.75" customHeight="1">
      <c r="A7" s="10"/>
      <c r="B7" s="9" t="s">
        <v>12</v>
      </c>
      <c r="C7" s="76" t="s">
        <v>21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36">
        <f>(E2+E3)/4</f>
        <v>18.75</v>
      </c>
      <c r="V7" s="56"/>
      <c r="W7" s="38"/>
    </row>
    <row r="8" spans="1:23" ht="21.75" customHeight="1">
      <c r="A8" s="10"/>
      <c r="B8" s="9" t="s">
        <v>11</v>
      </c>
      <c r="C8" s="53">
        <f aca="true" t="shared" si="1" ref="C8:T8">$U9-C6</f>
        <v>5.75</v>
      </c>
      <c r="D8" s="54">
        <f t="shared" si="1"/>
        <v>7.75</v>
      </c>
      <c r="E8" s="54">
        <f t="shared" si="1"/>
        <v>13.75</v>
      </c>
      <c r="F8" s="54">
        <f t="shared" si="1"/>
        <v>9.75</v>
      </c>
      <c r="G8" s="54">
        <f t="shared" si="1"/>
        <v>3.75</v>
      </c>
      <c r="H8" s="54">
        <f t="shared" si="1"/>
        <v>11.75</v>
      </c>
      <c r="I8" s="54">
        <f t="shared" si="1"/>
        <v>1.75</v>
      </c>
      <c r="J8" s="54">
        <f t="shared" si="1"/>
        <v>15.75</v>
      </c>
      <c r="K8" s="54">
        <f t="shared" si="1"/>
        <v>17.75</v>
      </c>
      <c r="L8" s="54">
        <f t="shared" si="1"/>
        <v>6.75</v>
      </c>
      <c r="M8" s="54">
        <f t="shared" si="1"/>
        <v>4.75</v>
      </c>
      <c r="N8" s="54">
        <f t="shared" si="1"/>
        <v>0.75</v>
      </c>
      <c r="O8" s="54">
        <f t="shared" si="1"/>
        <v>12.75</v>
      </c>
      <c r="P8" s="54">
        <f t="shared" si="1"/>
        <v>10.75</v>
      </c>
      <c r="Q8" s="54">
        <f t="shared" si="1"/>
        <v>8.75</v>
      </c>
      <c r="R8" s="54">
        <f t="shared" si="1"/>
        <v>2.75</v>
      </c>
      <c r="S8" s="54">
        <f t="shared" si="1"/>
        <v>14.75</v>
      </c>
      <c r="T8" s="55">
        <f t="shared" si="1"/>
        <v>16.75</v>
      </c>
      <c r="U8" s="56"/>
      <c r="V8" s="56"/>
      <c r="W8" s="38"/>
    </row>
    <row r="9" spans="1:23" ht="21.75" customHeight="1" thickBot="1">
      <c r="A9" s="10"/>
      <c r="B9" s="11" t="s">
        <v>3</v>
      </c>
      <c r="C9" s="57">
        <f>IF($U9&gt;18,IF(C8&lt;18,1,2),IF(C8&lt;0,0,1))</f>
        <v>1</v>
      </c>
      <c r="D9" s="58">
        <f aca="true" t="shared" si="2" ref="D9:T9">IF($U9&gt;18,IF(D8&lt;18,1,2),IF(D8&lt;0,0,1))</f>
        <v>1</v>
      </c>
      <c r="E9" s="58">
        <f t="shared" si="2"/>
        <v>1</v>
      </c>
      <c r="F9" s="58">
        <f t="shared" si="2"/>
        <v>1</v>
      </c>
      <c r="G9" s="58">
        <f t="shared" si="2"/>
        <v>1</v>
      </c>
      <c r="H9" s="58">
        <f t="shared" si="2"/>
        <v>1</v>
      </c>
      <c r="I9" s="58">
        <f t="shared" si="2"/>
        <v>1</v>
      </c>
      <c r="J9" s="58">
        <f t="shared" si="2"/>
        <v>1</v>
      </c>
      <c r="K9" s="58">
        <f t="shared" si="2"/>
        <v>1</v>
      </c>
      <c r="L9" s="58">
        <f t="shared" si="2"/>
        <v>1</v>
      </c>
      <c r="M9" s="58">
        <f t="shared" si="2"/>
        <v>1</v>
      </c>
      <c r="N9" s="58">
        <f t="shared" si="2"/>
        <v>1</v>
      </c>
      <c r="O9" s="58">
        <f t="shared" si="2"/>
        <v>1</v>
      </c>
      <c r="P9" s="58">
        <f t="shared" si="2"/>
        <v>1</v>
      </c>
      <c r="Q9" s="58">
        <f t="shared" si="2"/>
        <v>1</v>
      </c>
      <c r="R9" s="58">
        <f t="shared" si="2"/>
        <v>1</v>
      </c>
      <c r="S9" s="58">
        <f t="shared" si="2"/>
        <v>1</v>
      </c>
      <c r="T9" s="59">
        <f t="shared" si="2"/>
        <v>1</v>
      </c>
      <c r="U9" s="75">
        <f>U7</f>
        <v>18.75</v>
      </c>
      <c r="V9" s="60"/>
      <c r="W9" s="40"/>
    </row>
    <row r="10" spans="1:23" ht="21.75" customHeight="1">
      <c r="A10" s="13"/>
      <c r="B10" s="12" t="s">
        <v>6</v>
      </c>
      <c r="C10" s="28">
        <v>5</v>
      </c>
      <c r="D10" s="29">
        <v>4</v>
      </c>
      <c r="E10" s="29">
        <v>3</v>
      </c>
      <c r="F10" s="29">
        <v>4</v>
      </c>
      <c r="G10" s="29">
        <v>3</v>
      </c>
      <c r="H10" s="29">
        <v>6</v>
      </c>
      <c r="I10" s="29">
        <v>4</v>
      </c>
      <c r="J10" s="29">
        <v>6</v>
      </c>
      <c r="K10" s="29">
        <v>5</v>
      </c>
      <c r="L10" s="29">
        <v>5</v>
      </c>
      <c r="M10" s="29">
        <v>6</v>
      </c>
      <c r="N10" s="29">
        <v>6</v>
      </c>
      <c r="O10" s="29">
        <v>6</v>
      </c>
      <c r="P10" s="29">
        <v>3</v>
      </c>
      <c r="Q10" s="29">
        <v>5</v>
      </c>
      <c r="R10" s="29">
        <v>5</v>
      </c>
      <c r="S10" s="29">
        <v>7</v>
      </c>
      <c r="T10" s="30">
        <v>6</v>
      </c>
      <c r="U10" s="45">
        <f>SUM(C10:T10)</f>
        <v>89</v>
      </c>
      <c r="V10" s="41"/>
      <c r="W10" s="42"/>
    </row>
    <row r="11" spans="1:23" ht="21.75" customHeight="1">
      <c r="A11" s="13"/>
      <c r="B11" s="9" t="s">
        <v>14</v>
      </c>
      <c r="C11" s="61">
        <f>IF(2-C10+C5&lt;0,0,2-C10+C5)</f>
        <v>1</v>
      </c>
      <c r="D11" s="62">
        <f>IF(2-D10+D5&lt;0,0,2-D10+D5)</f>
        <v>1</v>
      </c>
      <c r="E11" s="62">
        <f aca="true" t="shared" si="3" ref="E11:T11">IF(2-E10+E5&lt;0,0,2-E10+E5)</f>
        <v>2</v>
      </c>
      <c r="F11" s="62">
        <f t="shared" si="3"/>
        <v>2</v>
      </c>
      <c r="G11" s="62">
        <f t="shared" si="3"/>
        <v>2</v>
      </c>
      <c r="H11" s="62">
        <f t="shared" si="3"/>
        <v>1</v>
      </c>
      <c r="I11" s="62">
        <f t="shared" si="3"/>
        <v>1</v>
      </c>
      <c r="J11" s="62">
        <f t="shared" si="3"/>
        <v>0</v>
      </c>
      <c r="K11" s="62">
        <f t="shared" si="3"/>
        <v>1</v>
      </c>
      <c r="L11" s="62">
        <f t="shared" si="3"/>
        <v>1</v>
      </c>
      <c r="M11" s="62">
        <f t="shared" si="3"/>
        <v>0</v>
      </c>
      <c r="N11" s="62">
        <f t="shared" si="3"/>
        <v>0</v>
      </c>
      <c r="O11" s="62">
        <f t="shared" si="3"/>
        <v>0</v>
      </c>
      <c r="P11" s="62">
        <f t="shared" si="3"/>
        <v>2</v>
      </c>
      <c r="Q11" s="62">
        <f t="shared" si="3"/>
        <v>1</v>
      </c>
      <c r="R11" s="62">
        <f t="shared" si="3"/>
        <v>1</v>
      </c>
      <c r="S11" s="62">
        <f t="shared" si="3"/>
        <v>0</v>
      </c>
      <c r="T11" s="63">
        <f t="shared" si="3"/>
        <v>0</v>
      </c>
      <c r="U11" s="52">
        <f>SUM(C11:T11)</f>
        <v>16</v>
      </c>
      <c r="V11" s="56"/>
      <c r="W11" s="38"/>
    </row>
    <row r="12" spans="1:23" ht="21.75" customHeight="1" thickBot="1">
      <c r="A12" s="31"/>
      <c r="B12" s="32" t="s">
        <v>7</v>
      </c>
      <c r="C12" s="64">
        <f>IF(C10-C5-C9&gt;1,0,IF(C10-C5-C9&gt;0,1,IF(C10-C5-C9&gt;-1,2,IF(C10-C5-C9&gt;-2,3,IF(C10-C5-C9&gt;-3,4,IF(C10-C5-C9&gt;-4,5,5))))))</f>
        <v>2</v>
      </c>
      <c r="D12" s="65">
        <f aca="true" t="shared" si="4" ref="D12:T12">IF(D10-D5-D9&gt;1,0,IF(D10-D5-D9&gt;0,1,IF(D10-D5-D9&gt;-1,2,IF(D10-D5-D9&gt;-2,3,IF(D10-D5-D9&gt;-3,4,IF(D10-D5-D9&gt;-4,5,5))))))</f>
        <v>2</v>
      </c>
      <c r="E12" s="65">
        <f t="shared" si="4"/>
        <v>3</v>
      </c>
      <c r="F12" s="66">
        <f t="shared" si="4"/>
        <v>3</v>
      </c>
      <c r="G12" s="66">
        <f t="shared" si="4"/>
        <v>3</v>
      </c>
      <c r="H12" s="66">
        <f t="shared" si="4"/>
        <v>2</v>
      </c>
      <c r="I12" s="66">
        <f t="shared" si="4"/>
        <v>2</v>
      </c>
      <c r="J12" s="65">
        <f t="shared" si="4"/>
        <v>1</v>
      </c>
      <c r="K12" s="66">
        <f t="shared" si="4"/>
        <v>2</v>
      </c>
      <c r="L12" s="65">
        <f t="shared" si="4"/>
        <v>2</v>
      </c>
      <c r="M12" s="65">
        <f t="shared" si="4"/>
        <v>1</v>
      </c>
      <c r="N12" s="65">
        <f t="shared" si="4"/>
        <v>1</v>
      </c>
      <c r="O12" s="65">
        <f t="shared" si="4"/>
        <v>0</v>
      </c>
      <c r="P12" s="65">
        <f t="shared" si="4"/>
        <v>3</v>
      </c>
      <c r="Q12" s="65">
        <f t="shared" si="4"/>
        <v>2</v>
      </c>
      <c r="R12" s="65">
        <f t="shared" si="4"/>
        <v>2</v>
      </c>
      <c r="S12" s="65">
        <f t="shared" si="4"/>
        <v>1</v>
      </c>
      <c r="T12" s="67">
        <f t="shared" si="4"/>
        <v>0</v>
      </c>
      <c r="U12" s="46">
        <f>SUM(C12:T12)</f>
        <v>32</v>
      </c>
      <c r="V12" s="43"/>
      <c r="W12" s="44"/>
    </row>
    <row r="13" ht="21.75" customHeight="1" thickTop="1"/>
  </sheetData>
  <sheetProtection selectLockedCells="1"/>
  <printOptions gridLines="1" horizontalCentered="1"/>
  <pageMargins left="0.39000000000000007" right="0.39000000000000007" top="0.59" bottom="0.59" header="0.31" footer="0.31"/>
  <pageSetup fitToHeight="1" fitToWidth="1" orientation="portrait" paperSize="9" scale="70"/>
  <headerFooter alignWithMargins="0">
    <oddHeader xml:space="preserve">&amp;C </oddHeader>
    <oddFooter xml:space="preserve">&amp;C </oddFooter>
  </headerFooter>
  <colBreaks count="1" manualBreakCount="1">
    <brk id="29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GOLF</dc:title>
  <dc:subject/>
  <dc:creator>Information Systems</dc:creator>
  <cp:keywords/>
  <dc:description/>
  <cp:lastModifiedBy>Yves Komorn</cp:lastModifiedBy>
  <cp:lastPrinted>2014-10-17T07:05:57Z</cp:lastPrinted>
  <dcterms:created xsi:type="dcterms:W3CDTF">1999-06-27T22:42:13Z</dcterms:created>
  <dcterms:modified xsi:type="dcterms:W3CDTF">2017-10-14T07:54:32Z</dcterms:modified>
  <cp:category/>
  <cp:version/>
  <cp:contentType/>
  <cp:contentStatus/>
</cp:coreProperties>
</file>